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220" yWindow="-285" windowWidth="28035" windowHeight="11880"/>
  </bookViews>
  <sheets>
    <sheet name="원가" sheetId="1" r:id="rId1"/>
    <sheet name="집계" sheetId="2" r:id="rId2"/>
    <sheet name="내역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" localSheetId="0" hidden="1">#REF!</definedName>
    <definedName name="_" hidden="1">#REF!</definedName>
    <definedName name="_________________ju8" hidden="1">{"'광피스표'!$A$3:$N$54"}</definedName>
    <definedName name="________________ju8" hidden="1">{"'광피스표'!$A$3:$N$54"}</definedName>
    <definedName name="______________ju8" hidden="1">{"'광피스표'!$A$3:$N$54"}</definedName>
    <definedName name="____________ju8" hidden="1">{"'광피스표'!$A$3:$N$54"}</definedName>
    <definedName name="___________ju8" hidden="1">{"'광피스표'!$A$3:$N$54"}</definedName>
    <definedName name="__________ju8" hidden="1">{"'광피스표'!$A$3:$N$54"}</definedName>
    <definedName name="_________ju8" hidden="1">{"'광피스표'!$A$3:$N$54"}</definedName>
    <definedName name="________ju8" hidden="1">{"'광피스표'!$A$3:$N$54"}</definedName>
    <definedName name="_______ju8" hidden="1">{"'광피스표'!$A$3:$N$54"}</definedName>
    <definedName name="______ju8" hidden="1">{"'광피스표'!$A$3:$N$54"}</definedName>
    <definedName name="_____ju8" hidden="1">{"'광피스표'!$A$3:$N$54"}</definedName>
    <definedName name="_____LGT2" hidden="1">{#N/A,#N/A,FALSE,"3가";#N/A,#N/A,FALSE,"3나";#N/A,#N/A,FALSE,"3다"}</definedName>
    <definedName name="____ju8" hidden="1">{"'광피스표'!$A$3:$N$54"}</definedName>
    <definedName name="____LGT2" hidden="1">{#N/A,#N/A,FALSE,"3가";#N/A,#N/A,FALSE,"3나";#N/A,#N/A,FALSE,"3다"}</definedName>
    <definedName name="___ju8" hidden="1">{"'광피스표'!$A$3:$N$54"}</definedName>
    <definedName name="___LGT2" hidden="1">{#N/A,#N/A,FALSE,"3가";#N/A,#N/A,FALSE,"3나";#N/A,#N/A,FALSE,"3다"}</definedName>
    <definedName name="__123Graph_AA" hidden="1">[1]Sheet13!$S$50:$AV$50</definedName>
    <definedName name="__123Graph_AB" hidden="1">[1]Sheet13!$S$51:$AV$51</definedName>
    <definedName name="__123Graph_AC" hidden="1">[1]Sheet13!$S$47:$AV$47</definedName>
    <definedName name="__123Graph_AD" hidden="1">[1]Sheet13!$O$64:$O$131</definedName>
    <definedName name="__123Graph_AE" hidden="1">[1]Sheet13!$O$131:$O$201</definedName>
    <definedName name="__123Graph_AF" hidden="1">[1]Sheet13!$O$202:$O$271</definedName>
    <definedName name="__123Graph_AG" hidden="1">[1]Sheet13!$O$272:$O$341</definedName>
    <definedName name="__123Graph_XA" hidden="1">[1]Sheet13!$S$48:$AV$48</definedName>
    <definedName name="__123Graph_XB" hidden="1">[1]Sheet13!$S$48:$AV$48</definedName>
    <definedName name="__123Graph_XC" hidden="1">[1]Sheet13!$S$48:$AV$48</definedName>
    <definedName name="__123Graph_XD" hidden="1">[1]Sheet13!$N$64:$N$131</definedName>
    <definedName name="__123Graph_XE" hidden="1">[1]Sheet13!$N$131:$N$201</definedName>
    <definedName name="__123Graph_XF" hidden="1">[1]Sheet13!$N$202:$N$271</definedName>
    <definedName name="__123Graph_XG" hidden="1">[1]Sheet13!$N$272:$N$341</definedName>
    <definedName name="__ju8" hidden="1">{"'광피스표'!$A$3:$N$54"}</definedName>
    <definedName name="__LGT2" hidden="1">{#N/A,#N/A,FALSE,"3가";#N/A,#N/A,FALSE,"3나";#N/A,#N/A,FALSE,"3다"}</definedName>
    <definedName name="_21q45_" hidden="1">{"'용역비'!$A$4:$C$8"}</definedName>
    <definedName name="_Fill" localSheetId="0" hidden="1">#REF!</definedName>
    <definedName name="_Fill" hidden="1">#REF!</definedName>
    <definedName name="_xlnm._FilterDatabase" localSheetId="0" hidden="1">#REF!</definedName>
    <definedName name="_xlnm._FilterDatabase" hidden="1">#REF!</definedName>
    <definedName name="_ju8" hidden="1">{"'광피스표'!$A$3:$N$54"}</definedName>
    <definedName name="_Key1" localSheetId="0" hidden="1">[2]내역서!#REF!</definedName>
    <definedName name="_Key1" hidden="1">[2]내역서!#REF!</definedName>
    <definedName name="_Key2" localSheetId="0" hidden="1">[2]내역서!#REF!</definedName>
    <definedName name="_Key2" hidden="1">[2]내역서!#REF!</definedName>
    <definedName name="_kfkf" localSheetId="0" hidden="1">#REF!</definedName>
    <definedName name="_kfkf" hidden="1">#REF!</definedName>
    <definedName name="_LGT2" hidden="1">{#N/A,#N/A,FALSE,"3가";#N/A,#N/A,FALSE,"3나";#N/A,#N/A,FALSE,"3다"}</definedName>
    <definedName name="_Order1" hidden="1">255</definedName>
    <definedName name="_Order2" hidden="1">255</definedName>
    <definedName name="_Parse_Out" localSheetId="0" hidden="1">#REF!</definedName>
    <definedName name="_Parse_Out" hidden="1">#REF!</definedName>
    <definedName name="_Regression_Int" hidden="1">1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Sort" localSheetId="0" hidden="1">[3]집계표!#REF!</definedName>
    <definedName name="_Sort" hidden="1">[3]집계표!#REF!</definedName>
    <definedName name="_woogi" localSheetId="0" hidden="1">#REF!</definedName>
    <definedName name="_woogi" hidden="1">#REF!</definedName>
    <definedName name="_woogi2" localSheetId="0" hidden="1">#REF!</definedName>
    <definedName name="_woogi2" hidden="1">#REF!</definedName>
    <definedName name="_woogi24" localSheetId="0" hidden="1">#REF!</definedName>
    <definedName name="_woogi24" hidden="1">#REF!</definedName>
    <definedName name="_woogi3" localSheetId="0" hidden="1">#REF!</definedName>
    <definedName name="_woogi3" hidden="1">#REF!</definedName>
    <definedName name="_재ㅐ햐" localSheetId="0" hidden="1">#REF!</definedName>
    <definedName name="_재ㅐ햐" hidden="1">#REF!</definedName>
    <definedName name="aaa" hidden="1">{#N/A,#N/A,FALSE,"3가";#N/A,#N/A,FALSE,"3나";#N/A,#N/A,FALSE,"3다"}</definedName>
    <definedName name="abc" hidden="1">{"'자리배치도'!$AG$1:$CI$28"}</definedName>
    <definedName name="abcd" hidden="1">{"'자리배치도'!$AG$1:$CI$28"}</definedName>
    <definedName name="ABS" hidden="1">{#N/A,#N/A,FALSE,"전력간선"}</definedName>
    <definedName name="Access_Button" hidden="1">"KT과금거리_지역좌표_970827_거리계산표_List"</definedName>
    <definedName name="AccessDatabase" hidden="1">"E:\내 문서\요금\KT과금거리 지역좌표_970827.mdb"</definedName>
    <definedName name="a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g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h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KT" hidden="1">{#N/A,#N/A,FALSE,"3가";#N/A,#N/A,FALSE,"3나";#N/A,#N/A,FALSE,"3다"}</definedName>
    <definedName name="an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nn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nscount" hidden="1">1</definedName>
    <definedName name="arr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SDFASDF" hidden="1">{#N/A,#N/A,TRUE,"토적및재료집계";#N/A,#N/A,TRUE,"토적및재료집계";#N/A,#N/A,TRUE,"단위량"}</definedName>
    <definedName name="avvv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vvvv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BG" hidden="1">{"'광피스표'!$A$3:$N$54"}</definedName>
    <definedName name="BOOK2" hidden="1">{#N/A,#N/A,TRUE,"손익보고"}</definedName>
    <definedName name="BSB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CCC" hidden="1">[1]Sheet14!$L$61:$L$130</definedName>
    <definedName name="CCCC" hidden="1">'[1]P-J'!$O$131:$O$201</definedName>
    <definedName name="cgmh" hidden="1">{"'용역비'!$A$4:$C$8"}</definedName>
    <definedName name="chl" hidden="1">{#N/A,#N/A,TRUE,"토적및재료집계";#N/A,#N/A,TRUE,"토적및재료집계";#N/A,#N/A,TRUE,"단위량"}</definedName>
    <definedName name="CV" hidden="1">{"'광피스표'!$A$3:$N$54"}</definedName>
    <definedName name="dataww" localSheetId="0" hidden="1">#REF!</definedName>
    <definedName name="dataww" hidden="1">#REF!</definedName>
    <definedName name="DCGRE" hidden="1">{#N/A,#N/A,TRUE,"토적및재료집계";#N/A,#N/A,TRUE,"토적및재료집계";#N/A,#N/A,TRUE,"단위량"}</definedName>
    <definedName name="ddddd" localSheetId="0" hidden="1">#REF!</definedName>
    <definedName name="ddddd" hidden="1">#REF!</definedName>
    <definedName name="dddd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dddd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D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f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dfd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f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fgg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hj" hidden="1">{"'용역비'!$A$4:$C$8"}</definedName>
    <definedName name="dk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kdkdkdkd" hidden="1">{#N/A,#N/A,FALSE,"명세표"}</definedName>
    <definedName name="DSF" localSheetId="0" hidden="1">#REF!</definedName>
    <definedName name="DSF" hidden="1">#REF!</definedName>
    <definedName name="dsfsd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DW" hidden="1">{"'용역비'!$A$4:$C$8"}</definedName>
    <definedName name="DWD" hidden="1">{#N/A,#N/A,FALSE,"전력간선"}</definedName>
    <definedName name="eeeeeee" hidden="1">{"'자리배치도'!$AG$1:$CI$28"}</definedName>
    <definedName name="ef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EFG" hidden="1">{"'용역비'!$A$4:$C$8"}</definedName>
    <definedName name="EGE" hidden="1">{"'용역비'!$A$4:$C$8"}</definedName>
    <definedName name="ej" hidden="1">{"'용역비'!$A$4:$C$8"}</definedName>
    <definedName name="ertyertye" hidden="1">{"'용역비'!$A$4:$C$8"}</definedName>
    <definedName name="ETYETY" hidden="1">{"'용역비'!$A$4:$C$8"}</definedName>
    <definedName name="etyj" hidden="1">{"'용역비'!$A$4:$C$8"}</definedName>
    <definedName name="etyjj" hidden="1">{"'용역비'!$A$4:$C$8"}</definedName>
    <definedName name="ETYJTYJ" hidden="1">{"'용역비'!$A$4:$C$8"}</definedName>
    <definedName name="EWAFADS" hidden="1">[1]Sheet14!$M$61:$M$130</definedName>
    <definedName name="EWFDA" hidden="1">[1]Sheet14!$Q$45:$AT$45</definedName>
    <definedName name="EWR" localSheetId="0" hidden="1">#REF!</definedName>
    <definedName name="EWR" hidden="1">#REF!</definedName>
    <definedName name="ewrertr4" hidden="1">{"'자리배치도'!$AG$1:$CI$28"}</definedName>
    <definedName name="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fd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f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E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EF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ff" hidden="1">{#N/A,#N/A,FALSE,"3가";#N/A,#N/A,FALSE,"3나";#N/A,#N/A,FALSE,"3다"}</definedName>
    <definedName name="ff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ffff" localSheetId="0" hidden="1">#REF!</definedName>
    <definedName name="fffff" hidden="1">#REF!</definedName>
    <definedName name="ffff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fffff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g" hidden="1">{"'광피스표'!$A$3:$N$54"}</definedName>
    <definedName name="F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H" localSheetId="0" hidden="1">#REF!</definedName>
    <definedName name="FH" hidden="1">#REF!</definedName>
    <definedName name="FHFH" hidden="1">[4]수량산출!$A$1:$A$8561</definedName>
    <definedName name="FHFK" localSheetId="0" hidden="1">[4]수량산출!#REF!</definedName>
    <definedName name="FHFK" hidden="1">[4]수량산출!#REF!</definedName>
    <definedName name="FK" hidden="1">{"'용역비'!$A$4:$C$8"}</definedName>
    <definedName name="FK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v" hidden="1">{#N/A,#N/A,FALSE,"전력간선"}</definedName>
    <definedName name="gbc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EW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F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fgf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FSD" localSheetId="0" hidden="1">#REF!</definedName>
    <definedName name="GFSD" hidden="1">#REF!</definedName>
    <definedName name="g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G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HJJ" hidden="1">{"'광피스표'!$A$3:$N$54"}</definedName>
    <definedName name="G견적" hidden="1">{#N/A,#N/A,TRUE,"손익보고"}</definedName>
    <definedName name="HDGBG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ERE" hidden="1">{#N/A,#N/A,TRUE,"손익보고"}</definedName>
    <definedName name="h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gft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GHV" hidden="1">{#N/A,#N/A,TRUE,"토적및재료집계";#N/A,#N/A,TRUE,"토적및재료집계";#N/A,#N/A,TRUE,"단위량"}</definedName>
    <definedName name="HH" hidden="1">'[1]P-J'!$N$64:$N$131</definedName>
    <definedName name="HH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HHH" localSheetId="0" hidden="1">#REF!</definedName>
    <definedName name="HHHH" hidden="1">#REF!</definedName>
    <definedName name="HMHM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SR" hidden="1">{"'용역비'!$A$4:$C$8"}</definedName>
    <definedName name="HTHT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TML_CodePage" hidden="1">949</definedName>
    <definedName name="HTML_Control" hidden="1">{"'광피스표'!$A$3:$N$54"}</definedName>
    <definedName name="HTML_Description" hidden="1">""</definedName>
    <definedName name="HTML_Email" hidden="1">""</definedName>
    <definedName name="HTML_Header" hidden="1">"광피스표"</definedName>
    <definedName name="HTML_LastUpdate" hidden="1">"99-02-10"</definedName>
    <definedName name="HTML_LineAfter" hidden="1">FALSE</definedName>
    <definedName name="HTML_LineBefore" hidden="1">FALSE</definedName>
    <definedName name="HTML_Name" hidden="1">"김명신"</definedName>
    <definedName name="HTML_OBDlg2" hidden="1">TRUE</definedName>
    <definedName name="HTML_OBDlg4" hidden="1">TRUE</definedName>
    <definedName name="HTML_OS" hidden="1">0</definedName>
    <definedName name="HTML_PathFile" hidden="1">"D:\SKT중계기 시설공사\CK-A2차\MyHTML.htm"</definedName>
    <definedName name="HTML_Title" hidden="1">"CK-A2차정산내역서"</definedName>
    <definedName name="II" hidden="1">{"'용역비'!$A$4:$C$8"}</definedName>
    <definedName name="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" hidden="1">{"'용역비'!$A$4:$C$8"}</definedName>
    <definedName name="iiiii" hidden="1">{"'자리배치도'!$AG$1:$CI$28"}</definedName>
    <definedName name="i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J" hidden="1">{"'광피스표'!$A$3:$N$54"}</definedName>
    <definedName name="IOI" hidden="1">{"'용역비'!$A$4:$C$8"}</definedName>
    <definedName name="i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uu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JANG" hidden="1">[1]Sheet14!$Q$45:$AT$45</definedName>
    <definedName name="JH" hidden="1">{"'광피스표'!$A$3:$N$54"}</definedName>
    <definedName name="JJ" hidden="1">'[1]P-J'!$N$272:$N$341</definedName>
    <definedName name="JJJ" localSheetId="0" hidden="1">#REF!</definedName>
    <definedName name="JJJ" hidden="1">#REF!</definedName>
    <definedName name="JK" localSheetId="0" hidden="1">#REF!</definedName>
    <definedName name="JK" hidden="1">#REF!</definedName>
    <definedName name="juy" hidden="1">{"'광피스표'!$A$3:$N$54"}</definedName>
    <definedName name="JYJY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" hidden="1">{"'광피스표'!$A$3:$N$54"}</definedName>
    <definedName name="KB" hidden="1">{"'광피스표'!$A$3:$N$54"}</definedName>
    <definedName name="k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KK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KKK" hidden="1">'[1]P-J'!$Q$48:$AT$48</definedName>
    <definedName name="ktf" localSheetId="0" hidden="1">#REF!</definedName>
    <definedName name="ktf" hidden="1">#REF!</definedName>
    <definedName name="kty" localSheetId="0" hidden="1">#REF!</definedName>
    <definedName name="kty" hidden="1">#REF!</definedName>
    <definedName name="KUK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li" hidden="1">{"'용역비'!$A$4:$C$8"}</definedName>
    <definedName name="lj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LLL" localSheetId="0" hidden="1">#REF!</definedName>
    <definedName name="LLL" hidden="1">#REF!</definedName>
    <definedName name="LLLLL" hidden="1">'[1]P-J'!$L$61:$L$130</definedName>
    <definedName name="lo" hidden="1">{"'광피스표'!$A$3:$N$54"}</definedName>
    <definedName name="mm" hidden="1">{#N/A,#N/A,TRUE,"토적및재료집계";#N/A,#N/A,TRUE,"토적및재료집계";#N/A,#N/A,TRUE,"단위량"}</definedName>
    <definedName name="n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OI" localSheetId="0" hidden="1">#REF!</definedName>
    <definedName name="OI" hidden="1">#REF!</definedName>
    <definedName name="OIL" hidden="1">{"'용역비'!$A$4:$C$8"}</definedName>
    <definedName name="old예산" hidden="1">{#N/A,#N/A,TRUE,"손익보고"}</definedName>
    <definedName name="OOO" localSheetId="0" hidden="1">#REF!</definedName>
    <definedName name="OOO" hidden="1">#REF!</definedName>
    <definedName name="oooooo" hidden="1">{"'자리배치도'!$AG$1:$CI$28"}</definedName>
    <definedName name="OPP" localSheetId="0" hidden="1">#REF!</definedName>
    <definedName name="OPP" hidden="1">#REF!</definedName>
    <definedName name="OPPP" hidden="1">[5]수량산출!$A$3:$H$8539</definedName>
    <definedName name="p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pico검토" hidden="1">{#N/A,#N/A,FALSE,"3가";#N/A,#N/A,FALSE,"3나";#N/A,#N/A,FALSE,"3다"}</definedName>
    <definedName name="PPP" hidden="1">{#N/A,#N/A,TRUE,"토적및재료집계";#N/A,#N/A,TRUE,"토적및재료집계";#N/A,#N/A,TRUE,"단위량"}</definedName>
    <definedName name="ppppp" hidden="1">{"'자리배치도'!$AG$1:$CI$28"}</definedName>
    <definedName name="_xlnm.Print_Area" localSheetId="2">내역!$A$1:$M$220</definedName>
    <definedName name="_xlnm.Print_Area" localSheetId="0">원가!$A$1:$O$35</definedName>
    <definedName name="_xlnm.Print_Area" localSheetId="1">집계!$A$1:$M$26</definedName>
    <definedName name="_xlnm.Print_Titles" localSheetId="2">내역!$2:$7</definedName>
    <definedName name="_xlnm.Print_Titles" localSheetId="1">집계!$1:$7</definedName>
    <definedName name="qk" hidden="1">{"'자리배치도'!$AG$1:$CI$28"}</definedName>
    <definedName name="qkqh1" hidden="1">{#N/A,#N/A,FALSE,"명세표"}</definedName>
    <definedName name="QW" localSheetId="0" hidden="1">#REF!</definedName>
    <definedName name="QW" hidden="1">#REF!</definedName>
    <definedName name="QWS" localSheetId="0" hidden="1">#REF!</definedName>
    <definedName name="QWS" hidden="1">#REF!</definedName>
    <definedName name="qyk" hidden="1">{"'용역비'!$A$4:$C$8"}</definedName>
    <definedName name="REG" localSheetId="0" hidden="1">#REF!</definedName>
    <definedName name="REG" hidden="1">#REF!</definedName>
    <definedName name="R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RGR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RH" hidden="1">{"'용역비'!$A$4:$C$8"}</definedName>
    <definedName name="rrrrrr" hidden="1">{"'자리배치도'!$AG$1:$CI$28"}</definedName>
    <definedName name="RTGH" hidden="1">{"'용역비'!$A$4:$C$8"}</definedName>
    <definedName name="rth" hidden="1">{"'용역비'!$A$4:$C$8"}</definedName>
    <definedName name="RYUIRYU" hidden="1">{"'용역비'!$A$4:$C$8"}</definedName>
    <definedName name="ryuk" hidden="1">{"'용역비'!$A$4:$C$8"}</definedName>
    <definedName name="s" localSheetId="0" hidden="1">#REF!</definedName>
    <definedName name="s" hidden="1">#REF!</definedName>
    <definedName name="SD" hidden="1">{"'용역비'!$A$4:$C$8"}</definedName>
    <definedName name="SDA" hidden="1">{"'광피스표'!$A$3:$N$54"}</definedName>
    <definedName name="sdryhj" hidden="1">{"'용역비'!$A$4:$C$8"}</definedName>
    <definedName name="sdsd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sdsdsdsd" hidden="1">{"'용역비'!$A$4:$C$8"}</definedName>
    <definedName name="SE" hidden="1">{"'용역비'!$A$4:$C$8"}</definedName>
    <definedName name="S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sheet" hidden="1">{#N/A,#N/A,FALSE,"골재소요량";#N/A,#N/A,FALSE,"골재소요량"}</definedName>
    <definedName name="SIL" hidden="1">{#N/A,#N/A,TRUE,"토적및재료집계";#N/A,#N/A,TRUE,"토적및재료집계";#N/A,#N/A,TRUE,"단위량"}</definedName>
    <definedName name="SKT" hidden="1">{#N/A,#N/A,FALSE,"3가";#N/A,#N/A,FALSE,"3나";#N/A,#N/A,FALSE,"3다"}</definedName>
    <definedName name="soc투자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srth" hidden="1">{"'용역비'!$A$4:$C$8"}</definedName>
    <definedName name="sss" localSheetId="0" hidden="1">#REF!</definedName>
    <definedName name="sss" hidden="1">#REF!</definedName>
    <definedName name="SSSS" hidden="1">{#N/A,#N/A,FALSE,"전력간선"}</definedName>
    <definedName name="SSVSS" hidden="1">[1]Sheet14!$M$201:$M$270</definedName>
    <definedName name="STS" hidden="1">{"'용역비'!$A$4:$C$8"}</definedName>
    <definedName name="SVS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TC" hidden="1">[1]Sheet14!$M$61:$M$130</definedName>
    <definedName name="TELL" hidden="1">'[6]#REF'!$S$50:$AV$50</definedName>
    <definedName name="TEYJ" hidden="1">{"'용역비'!$A$4:$C$8"}</definedName>
    <definedName name="TFUI" hidden="1">{"'용역비'!$A$4:$C$8"}</definedName>
    <definedName name="TREV" hidden="1">{#N/A,#N/A,TRUE,"토적및재료집계";#N/A,#N/A,TRUE,"토적및재료집계";#N/A,#N/A,TRUE,"단위량"}</definedName>
    <definedName name="TTTT" localSheetId="0" hidden="1">#REF!</definedName>
    <definedName name="TTTT" hidden="1">#REF!</definedName>
    <definedName name="tttttt" hidden="1">{"'자리배치도'!$AG$1:$CI$28"}</definedName>
    <definedName name="tu" hidden="1">{"'용역비'!$A$4:$C$8"}</definedName>
    <definedName name="tuilol" hidden="1">{"'용역비'!$A$4:$C$8"}</definedName>
    <definedName name="TUIO" hidden="1">{"'용역비'!$A$4:$C$8"}</definedName>
    <definedName name="TUIO.L" hidden="1">{"'용역비'!$A$4:$C$8"}</definedName>
    <definedName name="TUIOTUI" hidden="1">{"'용역비'!$A$4:$C$8"}</definedName>
    <definedName name="TUR" localSheetId="0" hidden="1">#REF!</definedName>
    <definedName name="TUR" hidden="1">#REF!</definedName>
    <definedName name="TYJ" hidden="1">{"'용역비'!$A$4:$C$8"}</definedName>
    <definedName name="tyje" hidden="1">{"'용역비'!$A$4:$C$8"}</definedName>
    <definedName name="tyjet" hidden="1">{"'용역비'!$A$4:$C$8"}</definedName>
    <definedName name="tyu" hidden="1">{"'용역비'!$A$4:$C$8"}</definedName>
    <definedName name="UI" localSheetId="0" hidden="1">#REF!</definedName>
    <definedName name="UI" hidden="1">#REF!</definedName>
    <definedName name="ulo" hidden="1">{"'용역비'!$A$4:$C$8"}</definedName>
    <definedName name="UTI" hidden="1">{"'용역비'!$A$4:$C$8"}</definedName>
    <definedName name="UTIOL" hidden="1">{"'용역비'!$A$4:$C$8"}</definedName>
    <definedName name="uuuuuu" hidden="1">{"'자리배치도'!$AG$1:$CI$28"}</definedName>
    <definedName name="UY" localSheetId="0" hidden="1">#REF!</definedName>
    <definedName name="UY" hidden="1">#REF!</definedName>
    <definedName name="VSV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VV" hidden="1">{"'자리배치도'!$AG$1:$CI$28"}</definedName>
    <definedName name="w2e3" hidden="1">{"'광피스표'!$A$3:$N$54"}</definedName>
    <definedName name="WE" localSheetId="0" hidden="1">#REF!</definedName>
    <definedName name="WE" hidden="1">#REF!</definedName>
    <definedName name="WER" hidden="1">{"'광피스표'!$A$3:$N$54"}</definedName>
    <definedName name="wert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e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IS단가비교" hidden="1">{#N/A,#N/A,TRUE,"토적및재료집계";#N/A,#N/A,TRUE,"토적및재료집계";#N/A,#N/A,TRUE,"단위량"}</definedName>
    <definedName name="WLQ" hidden="1">{#N/A,#N/A,FALSE,"명세표"}</definedName>
    <definedName name="WQW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rn.2번." hidden="1">{#N/A,#N/A,FALSE,"2~8번"}</definedName>
    <definedName name="wrn.COSA94TAXRETURN.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wrn.TEST." hidden="1">{#N/A,#N/A,FALSE,"3가";#N/A,#N/A,FALSE,"3나";#N/A,#N/A,FALSE,"3다"}</definedName>
    <definedName name="wrn.test1." hidden="1">{#N/A,#N/A,FALSE,"명세표"}</definedName>
    <definedName name="wrn.간단한세무조정계산서.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wrn.골재소요량." hidden="1">{#N/A,#N/A,FALSE,"골재소요량";#N/A,#N/A,FALSE,"골재소요량"}</definedName>
    <definedName name="wrn.교대구조계산.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rn.교육청." hidden="1">{#N/A,#N/A,FALSE,"전력간선"}</definedName>
    <definedName name="wrn.단가표지." hidden="1">{#N/A,#N/A,FALSE,"단가표지"}</definedName>
    <definedName name="wrn.세무조정계산서.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wrn.세무조정모든양식.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wrn.손익._.보고." hidden="1">{#N/A,#N/A,TRUE,"손익보고"}</definedName>
    <definedName name="wrn.신용찬." hidden="1">{#N/A,#N/A,TRUE,"토적및재료집계";#N/A,#N/A,TRUE,"토적및재료집계";#N/A,#N/A,TRUE,"단위량"}</definedName>
    <definedName name="wrn.운반시간." hidden="1">{#N/A,#N/A,FALSE,"운반시간"}</definedName>
    <definedName name="wrn.조골재." hidden="1">{#N/A,#N/A,FALSE,"조골재"}</definedName>
    <definedName name="wrn.표지목차." hidden="1">{#N/A,#N/A,FALSE,"표지목차"}</definedName>
    <definedName name="wrn.혼합골재." hidden="1">{#N/A,#N/A,FALSE,"혼합골재"}</definedName>
    <definedName name="wrn.회선임차현황." hidden="1">{#N/A,#N/A,FALSE,"회선임차현황"}</definedName>
    <definedName name="wrty" hidden="1">{"'용역비'!$A$4:$C$8"}</definedName>
    <definedName name="wrtyrtyrt" hidden="1">{"'용역비'!$A$4:$C$8"}</definedName>
    <definedName name="wrtywrtywr" hidden="1">{"'용역비'!$A$4:$C$8"}</definedName>
    <definedName name="wuy" hidden="1">{"'용역비'!$A$4:$C$8"}</definedName>
    <definedName name="ww" hidden="1">{#N/A,#N/A,FALSE,"3가";#N/A,#N/A,FALSE,"3나";#N/A,#N/A,FALSE,"3다"}</definedName>
    <definedName name="wwwwww" hidden="1">{"'자리배치도'!$AG$1:$CI$28"}</definedName>
    <definedName name="X" localSheetId="0" hidden="1">#REF!</definedName>
    <definedName name="X" hidden="1">#REF!</definedName>
    <definedName name="XC" hidden="1">{"'광피스표'!$A$3:$N$54"}</definedName>
    <definedName name="XCCFD" hidden="1">{"'광피스표'!$A$3:$N$54"}</definedName>
    <definedName name="y" hidden="1">{"'용역비'!$A$4:$C$8"}</definedName>
    <definedName name="YBG견적서통" hidden="1">{#N/A,#N/A,TRUE,"손익보고"}</definedName>
    <definedName name="YFU" hidden="1">{"'용역비'!$A$4:$C$8"}</definedName>
    <definedName name="yu" hidden="1">{"'용역비'!$A$4:$C$8"}</definedName>
    <definedName name="YUK" hidden="1">{"'용역비'!$A$4:$C$8"}</definedName>
    <definedName name="YUKOI" hidden="1">{"'용역비'!$A$4:$C$8"}</definedName>
    <definedName name="yyy" hidden="1">[7]수량산출!$A$1:$A$8561</definedName>
    <definedName name="yyyy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yyyyyy" hidden="1">{"'자리배치도'!$AG$1:$CI$28"}</definedName>
    <definedName name="ZA" hidden="1">{"'광피스표'!$A$3:$N$54"}</definedName>
    <definedName name="ㄱ" hidden="1">{#N/A,#N/A,TRUE,"토적및재료집계";#N/A,#N/A,TRUE,"토적및재료집계";#N/A,#N/A,TRUE,"단위량"}</definedName>
    <definedName name="ㄱㄱ" hidden="1">{#N/A,#N/A,FALSE,"명세표"}</definedName>
    <definedName name="가나다" localSheetId="0" hidden="1">#REF!</definedName>
    <definedName name="가나다" hidden="1">#REF!</definedName>
    <definedName name="가아" localSheetId="0" hidden="1">[8]수량산출!#REF!</definedName>
    <definedName name="가아" hidden="1">[8]수량산출!#REF!</definedName>
    <definedName name="가입자" hidden="1">{#N/A,#N/A,FALSE,"3가";#N/A,#N/A,FALSE,"3나";#N/A,#N/A,FALSE,"3다"}</definedName>
    <definedName name="가입자광" hidden="1">{#N/A,#N/A,FALSE,"3가";#N/A,#N/A,FALSE,"3나";#N/A,#N/A,FALSE,"3다"}</definedName>
    <definedName name="감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감독차량" hidden="1">{#N/A,#N/A,TRUE,"토적및재료집계";#N/A,#N/A,TRUE,"토적및재료집계";#N/A,#N/A,TRUE,"단위량"}</definedName>
    <definedName name="강아지" localSheetId="0" hidden="1">#REF!</definedName>
    <definedName name="강아지" hidden="1">#REF!</definedName>
    <definedName name="거" hidden="1">{"'자리배치도'!$AG$1:$CI$28"}</definedName>
    <definedName name="거ㅏ" hidden="1">[9]수량산출!$A$3:$H$8539</definedName>
    <definedName name="걱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게" hidden="1">{#N/A,#N/A,TRUE,"토적및재료집계";#N/A,#N/A,TRUE,"토적및재료집계";#N/A,#N/A,TRUE,"단위량"}</definedName>
    <definedName name="견적서" hidden="1">{#N/A,#N/A,TRUE,"손익보고"}</definedName>
    <definedName name="공정산출근거" hidden="1">{#N/A,#N/A,TRUE,"토적및재료집계";#N/A,#N/A,TRUE,"토적및재료집계";#N/A,#N/A,TRUE,"단위량"}</definedName>
    <definedName name="관로" hidden="1">{#N/A,#N/A,TRUE,"토적및재료집계";#N/A,#N/A,TRUE,"토적및재료집계";#N/A,#N/A,TRUE,"단위량"}</definedName>
    <definedName name="관로공정집계표" hidden="1">{#N/A,#N/A,TRUE,"토적및재료집계";#N/A,#N/A,TRUE,"토적및재료집계";#N/A,#N/A,TRUE,"단위량"}</definedName>
    <definedName name="관산" hidden="1">{"'광피스표'!$A$3:$N$54"}</definedName>
    <definedName name="관산2" hidden="1">{"'광피스표'!$A$3:$N$54"}</definedName>
    <definedName name="광" hidden="1">{#N/A,#N/A,TRUE,"토적및재료집계";#N/A,#N/A,TRUE,"토적및재료집계";#N/A,#N/A,TRUE,"단위량"}</definedName>
    <definedName name="그림" hidden="1">{#N/A,#N/A,FALSE,"전력간선"}</definedName>
    <definedName name="기술3" hidden="1">{#N/A,#N/A,TRUE,"손익보고"}</definedName>
    <definedName name="기입" hidden="1">{#N/A,#N/A,FALSE,"3가";#N/A,#N/A,FALSE,"3나";#N/A,#N/A,FALSE,"3다"}</definedName>
    <definedName name="기타" hidden="1">{#N/A,#N/A,TRUE,"토적및재료집계";#N/A,#N/A,TRUE,"토적및재료집계";#N/A,#N/A,TRUE,"단위량"}</definedName>
    <definedName name="긴급전화" hidden="1">{#N/A,#N/A,TRUE,"토적및재료집계";#N/A,#N/A,TRUE,"토적및재료집계";#N/A,#N/A,TRUE,"단위량"}</definedName>
    <definedName name="김" hidden="1">{#N/A,#N/A,FALSE,"명세표"}</definedName>
    <definedName name="ㄴㄴ" hidden="1">{#N/A,#N/A,FALSE,"전력간선"}</definedName>
    <definedName name="ㄴㄴㄴ" hidden="1">{#N/A,#N/A,FALSE,"명세표"}</definedName>
    <definedName name="ㄴㄹㄴ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ㄴㅁㅇㅁㄴ" localSheetId="0" hidden="1">#REF!</definedName>
    <definedName name="ㄴㅁㅇㅁㄴ" hidden="1">#REF!</definedName>
    <definedName name="ㄴㅇㄹ" hidden="1">{#N/A,#N/A,FALSE,"3가";#N/A,#N/A,FALSE,"3나";#N/A,#N/A,FALSE,"3다"}</definedName>
    <definedName name="ㄴㅇㅎㄴㅇ" localSheetId="0" hidden="1">#REF!</definedName>
    <definedName name="ㄴㅇㅎㄴㅇ" hidden="1">#REF!</definedName>
    <definedName name="나" hidden="1">{"'자리배치도'!$AG$1:$CI$28"}</definedName>
    <definedName name="나다가" hidden="1">{#N/A,#N/A,FALSE,"3가";#N/A,#N/A,FALSE,"3나";#N/A,#N/A,FALSE,"3다"}</definedName>
    <definedName name="내꺼" hidden="1">{#N/A,#N/A,TRUE,"토적및재료집계";#N/A,#N/A,TRUE,"토적및재료집계";#N/A,#N/A,TRUE,"단위량"}</definedName>
    <definedName name="내역서" hidden="1">{#N/A,#N/A,FALSE,"전력간선"}</definedName>
    <definedName name="너" hidden="1">{"'자리배치도'!$AG$1:$CI$28"}</definedName>
    <definedName name="ㄷ" hidden="1">{#N/A,#N/A,TRUE,"토적및재료집계";#N/A,#N/A,TRUE,"토적및재료집계";#N/A,#N/A,TRUE,"단위량"}</definedName>
    <definedName name="ㄷㄱㄷ" hidden="1">{#N/A,#N/A,FALSE,"전력간선"}</definedName>
    <definedName name="ㄷㅅ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ㄷ숃ㄱ" localSheetId="0" hidden="1">#REF!</definedName>
    <definedName name="ㄷ숃ㄱ" hidden="1">#REF!</definedName>
    <definedName name="ㄷㅇ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ㄷ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ㄷㅎㄹㅇ" localSheetId="0" hidden="1">#REF!</definedName>
    <definedName name="ㄷㅎㄹㅇ" hidden="1">#REF!</definedName>
    <definedName name="다" hidden="1">{"'자리배치도'!$AG$1:$CI$28"}</definedName>
    <definedName name="다나와" hidden="1">{#N/A,#N/A,TRUE,"토적및재료집계";#N/A,#N/A,TRUE,"토적및재료집계";#N/A,#N/A,TRUE,"단위량"}</definedName>
    <definedName name="더" hidden="1">{"'자리배치도'!$AG$1:$CI$28"}</definedName>
    <definedName name="ㄹ" hidden="1">{#N/A,#N/A,TRUE,"토적및재료집계";#N/A,#N/A,TRUE,"토적및재료집계";#N/A,#N/A,TRUE,"단위량"}</definedName>
    <definedName name="ㄹㄷ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ㄹ" hidden="1">{#N/A,#N/A,TRUE,"토적및재료집계";#N/A,#N/A,TRUE,"토적및재료집계";#N/A,#N/A,TRUE,"단위량"}</definedName>
    <definedName name="ㄹㄹㄹ" localSheetId="0" hidden="1">#REF!</definedName>
    <definedName name="ㄹㄹㄹ" hidden="1">#REF!</definedName>
    <definedName name="ㄹㄹㄹㄹ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ㄹㄹㄹㄹ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ㅇㄶ" localSheetId="0" hidden="1">#REF!</definedName>
    <definedName name="ㄹㅇㄶ" hidden="1">#REF!</definedName>
    <definedName name="ㄹㅇㄶ옿" hidden="1">'[10]N賃率-職'!$I$5:$I$30</definedName>
    <definedName name="ㄹㅇㄹㅇ" localSheetId="0" hidden="1">#REF!</definedName>
    <definedName name="ㄹㅇㄹㅇ" hidden="1">#REF!</definedName>
    <definedName name="라" hidden="1">{"'자리배치도'!$AG$1:$CI$28"}</definedName>
    <definedName name="러" hidden="1">{"'자리배치도'!$AG$1:$CI$28"}</definedName>
    <definedName name="료" hidden="1">{"'용역비'!$A$4:$C$8"}</definedName>
    <definedName name="ㅁ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ㅁㄴ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ㅁㄴㄹㅇ" hidden="1">{"'자리배치도'!$AG$1:$CI$28"}</definedName>
    <definedName name="ㅁㄴㅇ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ㅁㄴㅇㄹ" hidden="1">{#N/A,#N/A,TRUE,"토적및재료집계";#N/A,#N/A,TRUE,"토적및재료집계";#N/A,#N/A,TRUE,"단위량"}</definedName>
    <definedName name="ㅁㄴㅇㅁㄴㅇ" localSheetId="0" hidden="1">#REF!</definedName>
    <definedName name="ㅁㄴㅇㅁㄴㅇ" hidden="1">#REF!</definedName>
    <definedName name="ㅁㄴㅌㄴ" hidden="1">{"'자리배치도'!$AG$1:$CI$28"}</definedName>
    <definedName name="ㅁㅁ" hidden="1">{#N/A,#N/A,TRUE,"토적및재료집계";#N/A,#N/A,TRUE,"토적및재료집계";#N/A,#N/A,TRUE,"단위량"}</definedName>
    <definedName name="만득이" hidden="1">{#N/A,#N/A,FALSE,"2~8번"}</definedName>
    <definedName name="머" hidden="1">{"'자리배치도'!$AG$1:$CI$28"}</definedName>
    <definedName name="뮻" hidden="1">{"'자리배치도'!$AG$1:$CI$28"}</definedName>
    <definedName name="ㅂ" hidden="1">{#N/A,#N/A,TRUE,"토적및재료집계";#N/A,#N/A,TRUE,"토적및재료집계";#N/A,#N/A,TRUE,"단위량"}</definedName>
    <definedName name="ㅂㄷ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ㅂ" localSheetId="0" hidden="1">#REF!</definedName>
    <definedName name="ㅂㅂ" hidden="1">#REF!</definedName>
    <definedName name="ㅂㅂㅂ" hidden="1">{#N/A,#N/A,TRUE,"토적및재료집계";#N/A,#N/A,TRUE,"토적및재료집계";#N/A,#N/A,TRUE,"단위량"}</definedName>
    <definedName name="ㅂㅂㅂㅂ" hidden="1">{#N/A,#N/A,FALSE,"일반적사항";#N/A,#N/A,FALSE,"주요재무자료";#N/A,#N/A,FALSE,"표지";#N/A,#N/A,FALSE,"총괄표";#N/A,#N/A,FALSE,"1호 과표세액";#N/A,#N/A,FALSE,"1-2호 농어촌과표";#N/A,#N/A,FALSE,"2호 서식";#N/A,#N/A,FALSE,"2호부표 최저한세";#N/A,#N/A,FALSE,"3(1)부7 기업합리";#N/A,#N/A,FALSE,"3(3)호(갑) 원천납부";#N/A,#N/A,FALSE,"5호 농어촌";#N/A,#N/A,FALSE,"5호2 농감면(갑)";#N/A,#N/A,FALSE,"6호 소득금액";#N/A,#N/A,FALSE,"6호 첨부(익)";#N/A,#N/A,FALSE,"6호 첨부(손)";#N/A,#N/A,FALSE,"6-1호 수입금액";#N/A,#N/A,FALSE,"6-3호 퇴충";#N/A,#N/A,FALSE,"6-3(3)호 단퇴";#N/A,#N/A,FALSE,"6-3(4)호 대손";#N/A,#N/A,FALSE,"6-4호 접대(갑)";#N/A,#N/A,FALSE,"6-4호 접대(을)";#N/A,#N/A,FALSE,"6-5호 외화(갑)";#N/A,#N/A,FALSE,"6-5호 외화(을)";#N/A,#N/A,FALSE,"감가총괄";#N/A,#N/A,FALSE,"6-6(3)호 감가(정액)";#N/A,#N/A,FALSE,"6-6호(부표) 자본적지출";#N/A,#N/A,FALSE,"6-7호 가지급금(갑)";#N/A,#N/A,FALSE,"6-7호 가지급(을)";#N/A,#N/A,FALSE,"6-10호 재고자산";#N/A,#N/A,FALSE,"6-11호 세금과공과";#N/A,#N/A,FALSE,"6-12호 선급비용";#N/A,#N/A,FALSE,"6-13호 기부금";#N/A,#N/A,FALSE,"6-14호 부동산보유";#N/A,#N/A,FALSE,"8호 기부금조정";#N/A,#N/A,FALSE,"9호 자본금(갑)";#N/A,#N/A,FALSE,"9호 자본금(을)";#N/A,#N/A,FALSE,"10(2)호 소득공제";#N/A,#N/A,FALSE,"10(3)호 주요계정";#N/A,#N/A,FALSE,"10(3)호 부표";#N/A,#N/A,FALSE,"10(4)호 조정수입";#N/A,#N/A,FALSE,"14(1)호 갑 주식";#N/A,#N/A,FALSE,"59호 해외특수";#N/A,#N/A,FALSE,"요약 BS";#N/A,#N/A,FALSE,"요약 PL";#N/A,#N/A,FALSE,"요약RE"}</definedName>
    <definedName name="ㅂㅂㅂㅂㅂ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ㅂㅂㅂㅂㅂ" hidden="1">{"'용역비'!$A$4:$C$8"}</definedName>
    <definedName name="ㅂㅂㅂㅂㅂㅂㅂ" hidden="1">{#N/A,#N/A,FALSE,"명세표"}</definedName>
    <definedName name="ㅂㅍ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바" hidden="1">{"'자리배치도'!$AG$1:$CI$28"}</definedName>
    <definedName name="바보" hidden="1">[1]Sheet13!$O$272:$O$341</definedName>
    <definedName name="배관공수율" hidden="1">'[11]N賃率-職'!$I$5:$I$30</definedName>
    <definedName name="배관및굴착" hidden="1">{"'자리배치도'!$AG$1:$CI$28"}</definedName>
    <definedName name="벽체" hidden="1">{#N/A,#N/A,FALSE,"혼합골재"}</definedName>
    <definedName name="변경내역" hidden="1">{#N/A,#N/A,FALSE,"3가";#N/A,#N/A,FALSE,"3나";#N/A,#N/A,FALSE,"3다"}</definedName>
    <definedName name="보중" hidden="1">{#N/A,#N/A,FALSE,"전력간선"}</definedName>
    <definedName name="부대별약칭" hidden="1">{#N/A,#N/A,TRUE,"토적및재료집계";#N/A,#N/A,TRUE,"토적및재료집계";#N/A,#N/A,TRUE,"단위량"}</definedName>
    <definedName name="부실확정자산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비" hidden="1">{#N/A,#N/A,FALSE,"골재소요량";#N/A,#N/A,FALSE,"골재소요량"}</definedName>
    <definedName name="빔제작단가개정표준도적용" hidden="1">{"'자리배치도'!$AG$1:$CI$28"}</definedName>
    <definedName name="ㅄ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ㅅ" hidden="1">{#N/A,#N/A,TRUE,"토적및재료집계";#N/A,#N/A,TRUE,"토적및재료집계";#N/A,#N/A,TRUE,"단위량"}</definedName>
    <definedName name="ㅅㅅ" hidden="1">{#N/A,#N/A,FALSE,"전력간선"}</definedName>
    <definedName name="ㅅㅅㅅ" hidden="1">{#N/A,#N/A,FALSE,"전력간선"}</definedName>
    <definedName name="산출관로" hidden="1">{#N/A,#N/A,TRUE,"토적및재료집계";#N/A,#N/A,TRUE,"토적및재료집계";#N/A,#N/A,TRUE,"단위량"}</definedName>
    <definedName name="석항" hidden="1">{#N/A,#N/A,FALSE,"명세표"}</definedName>
    <definedName name="설비" hidden="1">{#N/A,#N/A,TRUE,"토적및재료집계";#N/A,#N/A,TRUE,"토적및재료집계";#N/A,#N/A,TRUE,"단위량"}</definedName>
    <definedName name="성룡" hidden="1">{#N/A,#N/A,TRUE,"토적및재료집계";#N/A,#N/A,TRUE,"토적및재료집계";#N/A,#N/A,TRUE,"단위량"}</definedName>
    <definedName name="세부내역서_박" hidden="1">{"'자리배치도'!$AG$1:$CI$28"}</definedName>
    <definedName name="수" localSheetId="0" hidden="1">#REF!</definedName>
    <definedName name="수" hidden="1">#REF!</definedName>
    <definedName name="수2" hidden="1">{#N/A,#N/A,TRUE,"토적및재료집계";#N/A,#N/A,TRUE,"토적및재료집계";#N/A,#N/A,TRUE,"단위량"}</definedName>
    <definedName name="수3" hidden="1">{#N/A,#N/A,TRUE,"토적및재료집계";#N/A,#N/A,TRUE,"토적및재료집계";#N/A,#N/A,TRUE,"단위량"}</definedName>
    <definedName name="수금" hidden="1">{#N/A,#N/A,TRUE,"1호 과표세액";#N/A,#N/A,TRUE,"1-2호 농어촌과표";#N/A,#N/A,TRUE,"2호 서식";#N/A,#N/A,TRUE,"2호부표 최저한세";#N/A,#N/A,TRUE,"3(1)호 공제감면";#N/A,#N/A,TRUE,"임시특별감면";#N/A,#N/A,TRUE,"3(1)부7 기업합리";#N/A,#N/A,TRUE,"5호 농어촌";#N/A,#N/A,TRUE,"5호2 농감면(갑)";#N/A,#N/A,TRUE,"6호 소득금액";#N/A,#N/A,TRUE,"6호 첨부(익)";#N/A,#N/A,TRUE,"6호 첨부(손)";#N/A,#N/A,TRUE,"감가총괄";#N/A,#N/A,TRUE,"6-6(3)호 감가(정액)";#N/A,#N/A,TRUE,"9호 자본금(갑)";#N/A,#N/A,TRUE,"9호 자본금(을)";#N/A,#N/A,TRUE,"10(3)호 주요계정";#N/A,#N/A,TRUE,"10(4)호 소득구분"}</definedName>
    <definedName name="수량총합" hidden="1">{#N/A,#N/A,TRUE,"토적및재료집계";#N/A,#N/A,TRUE,"토적및재료집계";#N/A,#N/A,TRUE,"단위량"}</definedName>
    <definedName name="승용교" hidden="1">{#N/A,#N/A,FALSE,"2~8번"}</definedName>
    <definedName name="신설" hidden="1">{#N/A,#N/A,FALSE,"명세표"}</definedName>
    <definedName name="신설리스트" hidden="1">{#N/A,#N/A,FALSE,"3가";#N/A,#N/A,FALSE,"3나";#N/A,#N/A,FALSE,"3다"}</definedName>
    <definedName name="신설추가" hidden="1">{#N/A,#N/A,FALSE,"3가";#N/A,#N/A,FALSE,"3나";#N/A,#N/A,FALSE,"3다"}</definedName>
    <definedName name="신성" hidden="1">{#N/A,#N/A,TRUE,"손익보고"}</definedName>
    <definedName name="ㅇㄴㄻㅇㄻㄴㄹㅇㅁㄴㅇㄹ" hidden="1">{"'용역비'!$A$4:$C$8"}</definedName>
    <definedName name="ㅇㄴㅇ" hidden="1">{"'자리배치도'!$AG$1:$CI$28"}</definedName>
    <definedName name="ㅇㄹㄹ" hidden="1">'[12]N賃率-職'!$I$5:$I$30</definedName>
    <definedName name="ㅇㄹㅇㄴ" hidden="1">{#N/A,#N/A,FALSE,"3가";#N/A,#N/A,FALSE,"3나";#N/A,#N/A,FALSE,"3다"}</definedName>
    <definedName name="ㅇㅀㄴ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ㅇㅀㅇㅁㄹ" hidden="1">{#N/A,#N/A,FALSE,"3가";#N/A,#N/A,FALSE,"3나";#N/A,#N/A,FALSE,"3다"}</definedName>
    <definedName name="ㅇㅁㄴㄹ" hidden="1">{#N/A,#N/A,TRUE,"토적및재료집계";#N/A,#N/A,TRUE,"토적및재료집계";#N/A,#N/A,TRUE,"단위량"}</definedName>
    <definedName name="ㅇㅇㄹ" hidden="1">{#N/A,#N/A,TRUE,"토적및재료집계";#N/A,#N/A,TRUE,"토적및재료집계";#N/A,#N/A,TRUE,"단위량"}</definedName>
    <definedName name="ㅇㅇㅇ" hidden="1">{#N/A,#N/A,FALSE,"3가";#N/A,#N/A,FALSE,"3나";#N/A,#N/A,FALSE,"3다"}</definedName>
    <definedName name="ㅇㅇㅇㅂㅈㄷㄱ" hidden="1">{#N/A,#N/A,FALSE,"3가";#N/A,#N/A,FALSE,"3나";#N/A,#N/A,FALSE,"3다"}</definedName>
    <definedName name="ㅇㅇㅇㅇ" localSheetId="0" hidden="1">#REF!</definedName>
    <definedName name="ㅇㅇㅇㅇ" hidden="1">#REF!</definedName>
    <definedName name="ㅇ호" hidden="1">{"'용역비'!$A$4:$C$8"}</definedName>
    <definedName name="ㅇ호ㅓ" hidden="1">{"'용역비'!$A$4:$C$8"}</definedName>
    <definedName name="ㅇ호ㅓㅇㅎ" hidden="1">{"'용역비'!$A$4:$C$8"}</definedName>
    <definedName name="ㅇ호ㅓㅇ호ㅓ" hidden="1">{"'용역비'!$A$4:$C$8"}</definedName>
    <definedName name="ㅇ호ㅓㅎ" hidden="1">{"'용역비'!$A$4:$C$8"}</definedName>
    <definedName name="ㅇ호ㅓ호ㅓ" hidden="1">{"'용역비'!$A$4:$C$8"}</definedName>
    <definedName name="아" hidden="1">{"'자리배치도'!$AG$1:$CI$28"}</definedName>
    <definedName name="안테나보호휀스" hidden="1">{#N/A,#N/A,TRUE,"토적및재료집계";#N/A,#N/A,TRUE,"토적및재료집계";#N/A,#N/A,TRUE,"단위량"}</definedName>
    <definedName name="앙아앙ㅇ" hidden="1">{#N/A,#N/A,TRUE,"총괄표";#N/A,#N/A,TRUE,"1호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주식";#N/A,#N/A,TRUE,"60호 갑 적정유보";#N/A,#N/A,TRUE,"60호 을 적정유보"}</definedName>
    <definedName name="양식" hidden="1">{#N/A,#N/A,FALSE,"전력간선"}</definedName>
    <definedName name="어떤거죠" localSheetId="0" hidden="1">#REF!</definedName>
    <definedName name="어떤거죠" hidden="1">#REF!</definedName>
    <definedName name="연결관집계표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염색기술3" hidden="1">{#N/A,#N/A,TRUE,"손익보고"}</definedName>
    <definedName name="영시스템" localSheetId="0" hidden="1">[13]수량산출!#REF!</definedName>
    <definedName name="영시스템" hidden="1">[13]수량산출!#REF!</definedName>
    <definedName name="예산" hidden="1">{#N/A,#N/A,TRUE,"손익보고"}</definedName>
    <definedName name="옹" hidden="1">{#N/A,#N/A,FALSE,"골재소요량";#N/A,#N/A,FALSE,"골재소요량"}</definedName>
    <definedName name="옹벽" hidden="1">{#N/A,#N/A,FALSE,"혼합골재"}</definedName>
    <definedName name="옹벽수량집계표" hidden="1">{#N/A,#N/A,FALSE,"2~8번"}</definedName>
    <definedName name="옹벽수량집계표총괄" hidden="1">{#N/A,#N/A,FALSE,"혼합골재"}</definedName>
    <definedName name="외주산출" hidden="1">{"'용역비'!$A$4:$C$8"}</definedName>
    <definedName name="외주집계" hidden="1">{"'용역비'!$A$4:$C$8"}</definedName>
    <definedName name="우리" hidden="1">{#N/A,#N/A,FALSE,"3가";#N/A,#N/A,FALSE,"3나";#N/A,#N/A,FALSE,"3다"}</definedName>
    <definedName name="인천" hidden="1">{#N/A,#N/A,FALSE,"전력간선"}</definedName>
    <definedName name="임" hidden="1">{#N/A,#N/A,FALSE,"전력간선"}</definedName>
    <definedName name="ㅈ" hidden="1">{#N/A,#N/A,TRUE,"토적및재료집계";#N/A,#N/A,TRUE,"토적및재료집계";#N/A,#N/A,TRUE,"단위량"}</definedName>
    <definedName name="ㅈ56ㅕ" hidden="1">{"'용역비'!$A$4:$C$8"}</definedName>
    <definedName name="ㅈㅈ" localSheetId="0" hidden="1">#REF!</definedName>
    <definedName name="ㅈㅈ" hidden="1">#REF!</definedName>
    <definedName name="ㅈㅈㅈ" hidden="1">{#N/A,#N/A,TRUE,"토적및재료집계";#N/A,#N/A,TRUE,"토적및재료집계";#N/A,#N/A,TRUE,"단위량"}</definedName>
    <definedName name="ㅈㅈㅈㅈ" hidden="1">{#N/A,#N/A,FALSE,"명세표"}</definedName>
    <definedName name="자" hidden="1">{"'자리배치도'!$AG$1:$CI$28"}</definedName>
    <definedName name="자미" hidden="1">{#N/A,#N/A,FALSE,"명세표"}</definedName>
    <definedName name="전원" hidden="1">{#N/A,#N/A,TRUE,"토적및재료집계";#N/A,#N/A,TRUE,"토적및재료집계";#N/A,#N/A,TRUE,"단위량"}</definedName>
    <definedName name="전원케이블피스표" hidden="1">{#N/A,#N/A,TRUE,"토적및재료집계";#N/A,#N/A,TRUE,"토적및재료집계";#N/A,#N/A,TRUE,"단위량"}</definedName>
    <definedName name="정웅하" hidden="1">{"'광피스표'!$A$3:$N$54"}</definedName>
    <definedName name="정웅하2" hidden="1">{"'광피스표'!$A$3:$N$54"}</definedName>
    <definedName name="제주추가종합수정안" hidden="1">{#N/A,#N/A,FALSE,"3가";#N/A,#N/A,FALSE,"3나";#N/A,#N/A,FALSE,"3다"}</definedName>
    <definedName name="직매54P" hidden="1">{#N/A,#N/A,TRUE,"토적및재료집계";#N/A,#N/A,TRUE,"토적및재료집계";#N/A,#N/A,TRUE,"단위량"}</definedName>
    <definedName name="집계" hidden="1">{#N/A,#N/A,FALSE,"명세표"}</definedName>
    <definedName name="ㅊㅊㅊ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차" hidden="1">{"'자리배치도'!$AG$1:$CI$28"}</definedName>
    <definedName name="철거사용내역" hidden="1">{#N/A,#N/A,TRUE,"토적및재료집계";#N/A,#N/A,TRUE,"토적및재료집계";#N/A,#N/A,TRUE,"단위량"}</definedName>
    <definedName name="철근자료" localSheetId="0" hidden="1">#REF!</definedName>
    <definedName name="철근자료" hidden="1">#REF!</definedName>
    <definedName name="칠곡" hidden="1">{#N/A,#N/A,TRUE,"손익보고"}</definedName>
    <definedName name="ㅋ" hidden="1">{#N/A,#N/A,TRUE,"일반적사항";#N/A,#N/A,TRUE,"주요재무자료";#N/A,#N/A,TRUE,"표지";#N/A,#N/A,TRUE,"총괄표";#N/A,#N/A,TRUE,"1호 과표세액";#N/A,#N/A,TRUE,"2호 서식";#N/A,#N/A,TRUE,"2호부표 최저한세";#N/A,#N/A,TRUE,"3(1)호 공제감면";#N/A,#N/A,TRUE,"3(1) 부1 공제감면";#N/A,#N/A,TRUE,"3(1) 부3 세액조정";#N/A,#N/A,TRUE,"3(1) 부4 공제감면";#N/A,#N/A,TRUE,"3(1) 부6 추가납부";#N/A,#N/A,TRUE,"조8호 기술인력";#N/A,#N/A,TRUE,"3(1)부7 기업합리";#N/A,#N/A,TRUE,"3(2)호 가산세";#N/A,#N/A,TRUE,"3(2)호 가산세";#N/A,#N/A,TRUE,"3(3)호(갑) 원천납부";#N/A,#N/A,TRUE,"5호 농어촌";#N/A,#N/A,TRUE,"5호2 농감면(갑)";#N/A,#N/A,TRUE,"5호2 농감면(을)";#N/A,#N/A,TRUE,"6호 소득금액";#N/A,#N/A,TRUE,"6호 첨부(익)";#N/A,#N/A,TRUE,"6호 첨부(손)";#N/A,#N/A,TRUE,"6-1호 수입금액";#N/A,#N/A,TRUE,"6-2(4)호 해외시장";#N/A,#N/A,TRUE,"6-2(6)호 해외사업";#N/A,#N/A,TRUE,"6-2(7)호 해외투자";#N/A,#N/A,TRUE,"6-2(12)호 수출손실";#N/A,#N/A,TRUE,"6-3호 퇴충";#N/A,#N/A,TRUE,"6-3(3)호 단퇴";#N/A,#N/A,TRUE,"6-3(4)호 대손";#N/A,#N/A,TRUE,"6-4호 접대(갑)";#N/A,#N/A,TRUE,"6-4호 접대(을)";#N/A,#N/A,TRUE,"6-5호 외화(갑)";#N/A,#N/A,TRUE,"6-5호 외화(을)";#N/A,#N/A,TRUE,"6-6호(부표) 자본적지출";#N/A,#N/A,TRUE,"6-7호 가지급금(갑)";#N/A,#N/A,TRUE,"6-7호 가지급(을)";#N/A,#N/A,TRUE,"6-10호 재고자산";#N/A,#N/A,TRUE,"6-11호 세금과공과";#N/A,#N/A,TRUE,"6-12호 선급비용";#N/A,#N/A,TRUE,"6-13호 기부금";#N/A,#N/A,TRUE,"6-14호 부동산보유";#N/A,#N/A,TRUE,"8호 기부금조정";#N/A,#N/A,TRUE,"9호 자본금(갑)";#N/A,#N/A,TRUE,"9호 자본금(을)";#N/A,#N/A,TRUE,"10(2)호 소득공제";#N/A,#N/A,TRUE,"10(3)호 주요계정";#N/A,#N/A,TRUE,"10(3)호 부표";#N/A,#N/A,TRUE,"10(4)호 조정수입";#N/A,#N/A,TRUE,"10(4)호 소득구분";#N/A,#N/A,TRUE,"12호 중소검토";#N/A,#N/A,TRUE,"13호 비상장";#N/A,#N/A,TRUE,"14(1)호 갑 주식";#N/A,#N/A,TRUE,"59호 해외특수";#N/A,#N/A,TRUE,"60호 갑 적정유보";#N/A,#N/A,TRUE,"60호 을 적정유보";#N/A,#N/A,TRUE,"요약 BS";#N/A,#N/A,TRUE,"요약 PL";#N/A,#N/A,TRUE,"요약원가";#N/A,#N/A,TRUE,"요약RE"}</definedName>
    <definedName name="ㅋㅁ" hidden="1">{#N/A,#N/A,FALSE,"명세표"}</definedName>
    <definedName name="ㅋㅋㅋ" hidden="1">{#N/A,#N/A,FALSE,"명세표"}</definedName>
    <definedName name="카" hidden="1">{"'자리배치도'!$AG$1:$CI$28"}</definedName>
    <definedName name="케이블간지" hidden="1">{#N/A,#N/A,TRUE,"토적및재료집계";#N/A,#N/A,TRUE,"토적및재료집계";#N/A,#N/A,TRUE,"단위량"}</definedName>
    <definedName name="타" hidden="1">{"'자리배치도'!$AG$1:$CI$28"}</definedName>
    <definedName name="타견적" hidden="1">[13]수량산출!$A$1:$A$8282</definedName>
    <definedName name="토" hidden="1">{#N/A,#N/A,TRUE,"토적및재료집계";#N/A,#N/A,TRUE,"토적및재료집계";#N/A,#N/A,TRUE,"단위량"}</definedName>
    <definedName name="토적" hidden="1">{#N/A,#N/A,TRUE,"토적및재료집계";#N/A,#N/A,TRUE,"토적및재료집계";#N/A,#N/A,TRUE,"단위량"}</definedName>
    <definedName name="토적집계1" hidden="1">{#N/A,#N/A,TRUE,"토적및재료집계";#N/A,#N/A,TRUE,"토적및재료집계";#N/A,#N/A,TRUE,"단위량"}</definedName>
    <definedName name="ㅍㅍ" hidden="1">'[1]P-J'!$S$51:$AV$51</definedName>
    <definedName name="ㅍㅍ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ㅍㅍㅍ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ㅍㅍㅍㅍ" hidden="1">'[1]P-J'!$O$64:$O$131</definedName>
    <definedName name="ㅍㅍㅍㅍㅍ" hidden="1">'[1]P-J'!$O$131:$O$201</definedName>
    <definedName name="ㅍㅍㅍㅍㅍㅍ" hidden="1">'[1]P-J'!$O$202:$O$271</definedName>
    <definedName name="ㅍㅍㅍㅍㅍㅍㅍ" hidden="1">'[1]P-J'!$O$272:$O$341</definedName>
    <definedName name="파" hidden="1">{"'자리배치도'!$AG$1:$CI$28"}</definedName>
    <definedName name="파일" localSheetId="0" hidden="1">#REF!</definedName>
    <definedName name="파일" hidden="1">#REF!</definedName>
    <definedName name="표지" hidden="1">{#N/A,#N/A,TRUE,"토적및재료집계";#N/A,#N/A,TRUE,"토적및재료집계";#N/A,#N/A,TRUE,"단위량"}</definedName>
    <definedName name="표지2" hidden="1">{#N/A,#N/A,TRUE,"토적및재료집계";#N/A,#N/A,TRUE,"토적및재료집계";#N/A,#N/A,TRUE,"단위량"}</definedName>
    <definedName name="풍전2" hidden="1">{#N/A,#N/A,TRUE,"손익보고"}</definedName>
    <definedName name="피스표" hidden="1">{#N/A,#N/A,TRUE,"토적및재료집계";#N/A,#N/A,TRUE,"토적및재료집계";#N/A,#N/A,TRUE,"단위량"}</definedName>
    <definedName name="ㅎㄴ" hidden="1">'[10]N賃率-職'!$I$5:$I$30</definedName>
    <definedName name="ㅎㄹ" localSheetId="0" hidden="1">#REF!</definedName>
    <definedName name="ㅎㄹ" hidden="1">#REF!</definedName>
    <definedName name="ㅎㅀ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ㅎㅇ" hidden="1">{"'용역비'!$A$4:$C$8"}</definedName>
    <definedName name="ㅎ오" hidden="1">{"'용역비'!$A$4:$C$8"}</definedName>
    <definedName name="하" hidden="1">{"'자리배치도'!$AG$1:$CI$28"}</definedName>
    <definedName name="하하하" hidden="1">{#N/A,#N/A,FALSE,"명세표"}</definedName>
    <definedName name="학교" hidden="1">{#N/A,#N/A,FALSE,"전력간선"}</definedName>
    <definedName name="한" hidden="1">{#N/A,#N/A,FALSE,"조골재"}</definedName>
    <definedName name="한글" hidden="1">{#N/A,#N/A,FALSE,"3가";#N/A,#N/A,FALSE,"3나";#N/A,#N/A,FALSE,"3다"}</definedName>
    <definedName name="한동" hidden="1">{#N/A,#N/A,FALSE,"단가표지"}</definedName>
    <definedName name="호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호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호호호" hidden="1">{#N/A,#N/A,FALSE,"명세표"}</definedName>
    <definedName name="호ㅓ" hidden="1">{"'용역비'!$A$4:$C$8"}</definedName>
    <definedName name="홍ㄹㄴㄷㄱ" localSheetId="0" hidden="1">#REF!</definedName>
    <definedName name="홍ㄹㄴㄷㄱ" hidden="1">#REF!</definedName>
    <definedName name="홍ㅇ호" hidden="1">{"'용역비'!$A$4:$C$8"}</definedName>
    <definedName name="ㅏㅏㅏ" hidden="1">{#N/A,#N/A,FALSE,"명세표"}</definedName>
    <definedName name="ㅏㅕ라ㅕ" hidden="1">[1]Sheet14!$Q$48:$AT$48</definedName>
    <definedName name="ㅑㅕㅑ" hidden="1">{#N/A,#N/A,FALSE,"전력간선"}</definedName>
    <definedName name="ㅓ" hidden="1">'[1]P-J'!$Q$45:$AT$45</definedName>
    <definedName name="ㅓㅓㅓ" hidden="1">{#N/A,#N/A,FALSE,"전력간선"}</definedName>
    <definedName name="ㅓㅜㅏㅜ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ㅔㅔ" hidden="1">{#N/A,#N/A,FALSE,"명세표"}</definedName>
    <definedName name="ㅔㅔㅔ" hidden="1">{#N/A,#N/A,TRUE,"토적및재료집계";#N/A,#N/A,TRUE,"토적및재료집계";#N/A,#N/A,TRUE,"단위량"}</definedName>
    <definedName name="ㅔㅔㅔㅔㅔ" hidden="1">'[1]P-J'!$Q$45:$AT$45</definedName>
    <definedName name="ㅕ" hidden="1">'[1]P-J'!$Q$48:$AT$48</definedName>
    <definedName name="ㅕㅕㅕ" hidden="1">'[1]P-J'!$L$61:$L$130</definedName>
    <definedName name="ㅗㅗ" hidden="1">{#N/A,#N/A,FALSE,"명세표"}</definedName>
    <definedName name="ㅗㅗㅗ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ㅛ쇼ㅛ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ㅛㅕㅑ" hidden="1">'[12]N賃率-職'!$I$5:$I$30</definedName>
    <definedName name="ㅛㅛㅛㅛ" hidden="1">[14]수량산출!$A$1:$A$8561</definedName>
    <definedName name="ㅜ" localSheetId="0" hidden="1">[5]수량산출!#REF!</definedName>
    <definedName name="ㅜ" hidden="1">[5]수량산출!#REF!</definedName>
    <definedName name="ㅜㅜ" hidden="1">{#N/A,#N/A,TRUE,"토적및재료집계";#N/A,#N/A,TRUE,"토적및재료집계";#N/A,#N/A,TRUE,"단위량"}</definedName>
    <definedName name="ㅠ" hidden="1">'[1]P-J'!$S$48:$AV$48</definedName>
    <definedName name="ㅠㄴㅀㅎ" hidden="1">[1]Sheet13!$N$131:$N$201</definedName>
    <definedName name="ㅠㅁㄹㅇㄹ" hidden="1">[1]Sheet13!$N$272:$N$341</definedName>
    <definedName name="ㅠ뮤ㅐ" localSheetId="0" hidden="1">#REF!</definedName>
    <definedName name="ㅠ뮤ㅐ" hidden="1">#REF!</definedName>
    <definedName name="ㅠㅇㅁㄹㅇㅁ" hidden="1">[1]Sheet13!$N$202:$N$271</definedName>
    <definedName name="ㅠㅍ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ㅠㅠ" hidden="1">'[1]P-J'!$S$48:$AV$48</definedName>
    <definedName name="ㅠㅠㅠ" hidden="1">[1]Sheet13!$S$48:$AV$48</definedName>
    <definedName name="ㅠㅠㅠㅠ" hidden="1">'[1]P-J'!$N$64:$N$131</definedName>
    <definedName name="ㅠㅠㅠㅠㅠ" hidden="1">'[1]P-J'!$N$131:$N$201</definedName>
    <definedName name="ㅠㅠㅠㅠㅠㅠ" hidden="1">'[1]P-J'!$N$202:$N$271</definedName>
    <definedName name="ㅡ" hidden="1">'[1]P-J'!$M$61:$M$130</definedName>
    <definedName name="ㅡㅡ" hidden="1">{#N/A,#N/A,FALSE,"명세표"}</definedName>
    <definedName name="ㅣㅏㅚㅗㅓ" hidden="1">[1]Sheet14!$L$61:$L$130</definedName>
    <definedName name="ㅣㅣ" hidden="1">{#N/A,#N/A,FALSE,"골재소요량";#N/A,#N/A,FALSE,"골재소요량"}</definedName>
    <definedName name="ㅣㅣㅣㅣ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</definedNames>
  <calcPr calcId="125725" concurrentCalc="0"/>
</workbook>
</file>

<file path=xl/calcChain.xml><?xml version="1.0" encoding="utf-8"?>
<calcChain xmlns="http://schemas.openxmlformats.org/spreadsheetml/2006/main">
  <c r="L35" i="1"/>
  <c r="L34"/>
  <c r="L33"/>
  <c r="L32"/>
  <c r="L31"/>
  <c r="L30"/>
  <c r="L29"/>
  <c r="L28"/>
  <c r="L27"/>
  <c r="L23"/>
  <c r="L21"/>
  <c r="L20"/>
  <c r="L19"/>
  <c r="L18"/>
  <c r="L17"/>
  <c r="L16"/>
  <c r="L15"/>
  <c r="L14"/>
  <c r="L13"/>
  <c r="L12"/>
  <c r="L9"/>
  <c r="L52" i="3"/>
  <c r="H52"/>
  <c r="F52"/>
  <c r="I10" i="2"/>
  <c r="K10"/>
  <c r="K11"/>
  <c r="K9"/>
  <c r="L9"/>
  <c r="G9"/>
  <c r="H9"/>
  <c r="J10"/>
  <c r="J9"/>
  <c r="I9"/>
  <c r="E9"/>
  <c r="K32" i="3"/>
  <c r="L32"/>
  <c r="K33"/>
  <c r="L33"/>
  <c r="K34"/>
  <c r="L34"/>
  <c r="L42"/>
  <c r="L43"/>
  <c r="L44"/>
  <c r="L45"/>
  <c r="L46"/>
  <c r="L47"/>
  <c r="L48"/>
  <c r="L49"/>
  <c r="L50"/>
  <c r="L51"/>
  <c r="K45"/>
  <c r="K46"/>
  <c r="K47"/>
  <c r="K48"/>
  <c r="K49"/>
  <c r="K50"/>
  <c r="K51"/>
  <c r="H42"/>
  <c r="H43"/>
  <c r="H44"/>
  <c r="H45"/>
  <c r="H46"/>
  <c r="H47"/>
  <c r="H48"/>
  <c r="H49"/>
  <c r="H50"/>
  <c r="H51"/>
  <c r="H40"/>
  <c r="F41"/>
  <c r="F42"/>
  <c r="F43"/>
  <c r="F44"/>
  <c r="F47"/>
  <c r="F49"/>
  <c r="F33"/>
  <c r="F34"/>
  <c r="F35"/>
  <c r="F36"/>
  <c r="F37"/>
  <c r="F38"/>
  <c r="F39"/>
  <c r="F32"/>
  <c r="L201"/>
  <c r="L202"/>
  <c r="L220"/>
  <c r="J220"/>
  <c r="H220"/>
  <c r="F220"/>
  <c r="L180"/>
  <c r="L181"/>
  <c r="L182"/>
  <c r="L183"/>
  <c r="L184"/>
  <c r="L199"/>
  <c r="J199"/>
  <c r="H199"/>
  <c r="F199"/>
  <c r="L159"/>
  <c r="L160"/>
  <c r="L178"/>
  <c r="J178"/>
  <c r="H178"/>
  <c r="F178"/>
  <c r="L138"/>
  <c r="L139"/>
  <c r="L157"/>
  <c r="J157"/>
  <c r="H157"/>
  <c r="F157"/>
  <c r="L136"/>
  <c r="J136"/>
  <c r="H136"/>
  <c r="F136"/>
  <c r="E96"/>
  <c r="F96"/>
  <c r="G96"/>
  <c r="H96"/>
  <c r="I96"/>
  <c r="J96"/>
  <c r="L96"/>
  <c r="E97"/>
  <c r="F97"/>
  <c r="G97"/>
  <c r="H97"/>
  <c r="I97"/>
  <c r="J97"/>
  <c r="L97"/>
  <c r="L115"/>
  <c r="J115"/>
  <c r="H115"/>
  <c r="F115"/>
  <c r="K97"/>
  <c r="K96"/>
  <c r="L94"/>
  <c r="J94"/>
  <c r="H94"/>
  <c r="F94"/>
  <c r="L73"/>
  <c r="J73"/>
  <c r="H73"/>
  <c r="F73"/>
  <c r="L35"/>
  <c r="L36"/>
  <c r="L37"/>
  <c r="L38"/>
  <c r="L39"/>
  <c r="L40"/>
  <c r="L41"/>
  <c r="K44"/>
  <c r="K43"/>
  <c r="K42"/>
  <c r="K41"/>
  <c r="K40"/>
  <c r="K39"/>
  <c r="K38"/>
  <c r="K37"/>
  <c r="K36"/>
  <c r="K35"/>
  <c r="L28"/>
  <c r="J28"/>
  <c r="H28"/>
  <c r="F28"/>
  <c r="A5"/>
  <c r="F10" i="2"/>
  <c r="F11"/>
  <c r="F9"/>
  <c r="E15"/>
  <c r="F15"/>
  <c r="E16"/>
  <c r="F16"/>
  <c r="E17"/>
  <c r="F17"/>
  <c r="E18"/>
  <c r="F18"/>
  <c r="E19"/>
  <c r="F19"/>
  <c r="E20"/>
  <c r="F20"/>
  <c r="E14"/>
  <c r="F14"/>
  <c r="E8"/>
  <c r="F8"/>
  <c r="H10"/>
  <c r="H11"/>
  <c r="G15"/>
  <c r="H15"/>
  <c r="G16"/>
  <c r="H16"/>
  <c r="G17"/>
  <c r="H17"/>
  <c r="G18"/>
  <c r="H18"/>
  <c r="G19"/>
  <c r="H19"/>
  <c r="G20"/>
  <c r="H20"/>
  <c r="G14"/>
  <c r="H14"/>
  <c r="G8"/>
  <c r="H8"/>
  <c r="I15"/>
  <c r="J15"/>
  <c r="I16"/>
  <c r="J16"/>
  <c r="I17"/>
  <c r="J17"/>
  <c r="I18"/>
  <c r="J18"/>
  <c r="I19"/>
  <c r="J19"/>
  <c r="I20"/>
  <c r="J20"/>
  <c r="I14"/>
  <c r="J14"/>
  <c r="I8"/>
  <c r="J8"/>
  <c r="L8"/>
  <c r="L26"/>
  <c r="J26"/>
  <c r="H26"/>
  <c r="F26"/>
  <c r="L20"/>
  <c r="K20"/>
  <c r="L19"/>
  <c r="K19"/>
  <c r="L18"/>
  <c r="K18"/>
  <c r="L17"/>
  <c r="K17"/>
  <c r="L16"/>
  <c r="K16"/>
  <c r="L15"/>
  <c r="K15"/>
  <c r="L14"/>
  <c r="K14"/>
  <c r="L11"/>
  <c r="L10"/>
  <c r="K8"/>
  <c r="L36" i="1"/>
  <c r="J36"/>
  <c r="H36"/>
  <c r="F36"/>
  <c r="H14"/>
  <c r="H15"/>
  <c r="H12"/>
  <c r="H29"/>
  <c r="H30"/>
  <c r="H31"/>
  <c r="H32"/>
  <c r="H33"/>
  <c r="H35"/>
  <c r="F14"/>
  <c r="F15"/>
  <c r="F17"/>
  <c r="F18"/>
  <c r="F19"/>
  <c r="F20"/>
  <c r="F21"/>
  <c r="F12"/>
  <c r="F23"/>
  <c r="F27"/>
  <c r="F28"/>
  <c r="F29"/>
  <c r="F30"/>
  <c r="F31"/>
  <c r="F32"/>
  <c r="F33"/>
  <c r="F35"/>
  <c r="P31"/>
  <c r="B31"/>
  <c r="P30"/>
  <c r="B30"/>
  <c r="P27"/>
  <c r="H27"/>
  <c r="P26"/>
  <c r="P25"/>
  <c r="P23"/>
  <c r="R24"/>
  <c r="P24"/>
  <c r="R23"/>
  <c r="H23"/>
  <c r="P22"/>
  <c r="P21"/>
  <c r="H19"/>
  <c r="H21"/>
  <c r="P20"/>
  <c r="H20"/>
  <c r="P19"/>
  <c r="P18"/>
  <c r="H18"/>
  <c r="P17"/>
  <c r="H17"/>
  <c r="P14"/>
</calcChain>
</file>

<file path=xl/sharedStrings.xml><?xml version="1.0" encoding="utf-8"?>
<sst xmlns="http://schemas.openxmlformats.org/spreadsheetml/2006/main" count="818" uniqueCount="298">
  <si>
    <t>Ⅳ. 공사원가계산서</t>
    <phoneticPr fontId="4" type="noConversion"/>
  </si>
  <si>
    <t>공사명 : 제부도 명소화 조성사업 가로시설물(데크, 유리난간공사)</t>
    <phoneticPr fontId="7" type="noConversion"/>
  </si>
  <si>
    <t>단위 : 원</t>
    <phoneticPr fontId="4" type="noConversion"/>
  </si>
  <si>
    <t xml:space="preserve">        구     분</t>
    <phoneticPr fontId="4" type="noConversion"/>
  </si>
  <si>
    <t>1. 데크공사</t>
    <phoneticPr fontId="4" type="noConversion"/>
  </si>
  <si>
    <t>2. 유리난간공사</t>
    <phoneticPr fontId="4" type="noConversion"/>
  </si>
  <si>
    <t>구성비
(%)</t>
    <phoneticPr fontId="4" type="noConversion"/>
  </si>
  <si>
    <t>합   계</t>
    <phoneticPr fontId="4" type="noConversion"/>
  </si>
  <si>
    <t>비       고</t>
    <phoneticPr fontId="4" type="noConversion"/>
  </si>
  <si>
    <t>비    목</t>
    <phoneticPr fontId="4" type="noConversion"/>
  </si>
  <si>
    <t>재
료
비</t>
    <phoneticPr fontId="4" type="noConversion"/>
  </si>
  <si>
    <t>직접재료비</t>
    <phoneticPr fontId="4" type="noConversion"/>
  </si>
  <si>
    <t>&lt; 표 : 1 &gt; 내역집계표 참조</t>
    <phoneticPr fontId="4" type="noConversion"/>
  </si>
  <si>
    <t>간접재료비</t>
    <phoneticPr fontId="4" type="noConversion"/>
  </si>
  <si>
    <t>작업부산물(△)</t>
  </si>
  <si>
    <t>소          계</t>
    <phoneticPr fontId="4" type="noConversion"/>
  </si>
  <si>
    <t>노</t>
    <phoneticPr fontId="4" type="noConversion"/>
  </si>
  <si>
    <t>직접노무비</t>
    <phoneticPr fontId="4" type="noConversion"/>
  </si>
  <si>
    <t>무</t>
    <phoneticPr fontId="4" type="noConversion"/>
  </si>
  <si>
    <t>간접노무비</t>
    <phoneticPr fontId="4" type="noConversion"/>
  </si>
  <si>
    <t>(직접노무비) × 9.9%</t>
  </si>
  <si>
    <t>비</t>
    <phoneticPr fontId="4" type="noConversion"/>
  </si>
  <si>
    <t>경
비</t>
    <phoneticPr fontId="4" type="noConversion"/>
  </si>
  <si>
    <t>기계경비</t>
    <phoneticPr fontId="4" type="noConversion"/>
  </si>
  <si>
    <t>산재보험료</t>
    <phoneticPr fontId="4" type="noConversion"/>
  </si>
  <si>
    <t>(노무비) × 3.8%</t>
  </si>
  <si>
    <t>고용보험료</t>
    <phoneticPr fontId="4" type="noConversion"/>
  </si>
  <si>
    <t>(노무비) × 0.87%</t>
  </si>
  <si>
    <t>국민건강보험료</t>
    <phoneticPr fontId="4" type="noConversion"/>
  </si>
  <si>
    <t>(직접노무비) × 1.7%</t>
  </si>
  <si>
    <t>국민연금보험료</t>
    <phoneticPr fontId="4" type="noConversion"/>
  </si>
  <si>
    <t>(직접노무비) × 2.49%</t>
  </si>
  <si>
    <t>노인장기요양보험료</t>
    <phoneticPr fontId="4" type="noConversion"/>
  </si>
  <si>
    <t>(건강보험료) × 6.55%</t>
  </si>
  <si>
    <t>퇴직공제부금비</t>
    <phoneticPr fontId="4" type="noConversion"/>
  </si>
  <si>
    <t>(직접노무비) × 2.3%</t>
  </si>
  <si>
    <t>산업안전보건관리비</t>
    <phoneticPr fontId="4" type="noConversion"/>
  </si>
  <si>
    <t>(재료비+직접노무비) × 1.85%</t>
  </si>
  <si>
    <t>환경보전비</t>
    <phoneticPr fontId="4" type="noConversion"/>
  </si>
  <si>
    <t xml:space="preserve">(재료비+직접노무비+기계경비) × 0.5% </t>
  </si>
  <si>
    <t>건설하도급대금
지급보증수수료</t>
    <phoneticPr fontId="4" type="noConversion"/>
  </si>
  <si>
    <t xml:space="preserve">(재료비+직접노무비+기계경비) × 0.075% </t>
  </si>
  <si>
    <t>건설기계대여대금
지급보증서발급수수료</t>
    <phoneticPr fontId="4" type="noConversion"/>
  </si>
  <si>
    <t xml:space="preserve">(재료비+직접노무비+기계경비) × 0.07% </t>
  </si>
  <si>
    <t>기타경비</t>
    <phoneticPr fontId="4" type="noConversion"/>
  </si>
  <si>
    <t>(재료비+노무비) × 5%</t>
  </si>
  <si>
    <t>순공사원가</t>
  </si>
  <si>
    <t>재료비 + 노무비 + 경비</t>
    <phoneticPr fontId="4" type="noConversion"/>
  </si>
  <si>
    <t>(순공사원가) × 6%</t>
  </si>
  <si>
    <t>(노무비+경비+일반관리비) × 15%</t>
  </si>
  <si>
    <t>공사원가</t>
    <phoneticPr fontId="4" type="noConversion"/>
  </si>
  <si>
    <t>순공사원가+일반관리비+이윤</t>
    <phoneticPr fontId="4" type="noConversion"/>
  </si>
  <si>
    <t>부가가치세</t>
    <phoneticPr fontId="4" type="noConversion"/>
  </si>
  <si>
    <t>공사원가 × 10%</t>
  </si>
  <si>
    <t>관 급 자 재</t>
    <phoneticPr fontId="4" type="noConversion"/>
  </si>
  <si>
    <t>합계</t>
    <phoneticPr fontId="4" type="noConversion"/>
  </si>
  <si>
    <t>공사원가+부가가치세</t>
    <phoneticPr fontId="4" type="noConversion"/>
  </si>
  <si>
    <t>낙찰율적용금액</t>
    <phoneticPr fontId="4" type="noConversion"/>
  </si>
  <si>
    <t>낙찰율(81.08%)적용금액</t>
    <phoneticPr fontId="4" type="noConversion"/>
  </si>
  <si>
    <t>&lt; 표 : 1 &gt;</t>
    <phoneticPr fontId="4" type="noConversion"/>
  </si>
  <si>
    <t>내역집계표</t>
    <phoneticPr fontId="4" type="noConversion"/>
  </si>
  <si>
    <t/>
  </si>
  <si>
    <t>품     명</t>
    <phoneticPr fontId="73" type="noConversion"/>
  </si>
  <si>
    <t>규     격</t>
    <phoneticPr fontId="73" type="noConversion"/>
  </si>
  <si>
    <t>단위</t>
  </si>
  <si>
    <t>수량</t>
  </si>
  <si>
    <t>직접재료비</t>
    <phoneticPr fontId="73" type="noConversion"/>
  </si>
  <si>
    <t>직접노무비</t>
    <phoneticPr fontId="73" type="noConversion"/>
  </si>
  <si>
    <t>기계경비</t>
    <phoneticPr fontId="73" type="noConversion"/>
  </si>
  <si>
    <t>합      계</t>
  </si>
  <si>
    <t>비 고</t>
    <phoneticPr fontId="74" type="noConversion"/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</si>
  <si>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</si>
  <si>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</si>
  <si>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</si>
  <si>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</si>
  <si>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</si>
  <si>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</si>
  <si>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</si>
  <si>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단  가</t>
  </si>
  <si>
    <t>금  액</t>
  </si>
  <si>
    <t>01  제부도 명소화 조성사업 가로시설물</t>
    <phoneticPr fontId="74" type="noConversion"/>
  </si>
  <si>
    <t>식</t>
    <phoneticPr fontId="74" type="noConversion"/>
  </si>
  <si>
    <t>01</t>
  </si>
  <si>
    <t>0101  제부도 명소화 조성사업 가로시설물</t>
    <phoneticPr fontId="74" type="noConversion"/>
  </si>
  <si>
    <t>0101</t>
  </si>
  <si>
    <t>010101</t>
  </si>
  <si>
    <t>010102</t>
  </si>
  <si>
    <t>010103</t>
  </si>
  <si>
    <t>010104</t>
  </si>
  <si>
    <t>0102  제부도 명소화 조성사업 가로시설물</t>
    <phoneticPr fontId="74" type="noConversion"/>
  </si>
  <si>
    <t>유리난간공사</t>
  </si>
  <si>
    <t>0102</t>
  </si>
  <si>
    <t>010201  공통 및 가설공사</t>
  </si>
  <si>
    <t>010201</t>
  </si>
  <si>
    <t>010202  해안산책로 입구 유리난간공사</t>
  </si>
  <si>
    <t>010202</t>
  </si>
  <si>
    <t>010203  해안산책로 유리난간공사</t>
  </si>
  <si>
    <t>010203</t>
  </si>
  <si>
    <t>010204  탑재산 진입 유리난간공사</t>
  </si>
  <si>
    <t>010204</t>
  </si>
  <si>
    <t>010205  소라존 난간공사</t>
  </si>
  <si>
    <t>010205</t>
  </si>
  <si>
    <t>010206  철거 및 폐기물처리공사</t>
  </si>
  <si>
    <t>010206</t>
  </si>
  <si>
    <t>[ 합           계 ]</t>
  </si>
  <si>
    <t>&lt; 표 : 2 &gt;</t>
    <phoneticPr fontId="4" type="noConversion"/>
  </si>
  <si>
    <t>내역산출표</t>
    <phoneticPr fontId="4" type="noConversion"/>
  </si>
  <si>
    <t>품      명</t>
  </si>
  <si>
    <t>규      격</t>
  </si>
  <si>
    <t>비  고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</si>
  <si>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</si>
  <si>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</si>
  <si>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</si>
  <si>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</si>
  <si>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</si>
  <si>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</si>
  <si>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</si>
  <si>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</si>
  <si>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</si>
  <si>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</si>
  <si>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</si>
  <si>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</si>
  <si>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</si>
  <si>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</si>
  <si>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</si>
  <si>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</si>
  <si>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</si>
  <si>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</si>
  <si>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</si>
  <si>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</si>
  <si>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</si>
  <si>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</si>
  <si>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</si>
  <si>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</si>
  <si>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</si>
  <si>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</si>
  <si>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</si>
  <si>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</si>
  <si>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</si>
  <si>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</si>
  <si>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</si>
  <si>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개</t>
  </si>
  <si>
    <t>전문견적</t>
  </si>
  <si>
    <t>439C2C6D666376495E74317D2247DEEB3D0CF</t>
  </si>
  <si>
    <t>F</t>
  </si>
  <si>
    <t>T</t>
  </si>
  <si>
    <t>010101439C2C6D666376495E74317D2247DEEB3D0CF</t>
  </si>
  <si>
    <t>보통인부</t>
  </si>
  <si>
    <t>현장정리 및 보행자 유도</t>
  </si>
  <si>
    <t>인</t>
  </si>
  <si>
    <t>하반기노임</t>
    <phoneticPr fontId="74" type="noConversion"/>
  </si>
  <si>
    <t>4468246EE4AE755BB2B486CCFA36E5D51E0E8</t>
  </si>
  <si>
    <t>0101014468246EE4AE755BB2B486CCFA36E5D51E0E8</t>
  </si>
  <si>
    <t>TOTAL</t>
  </si>
  <si>
    <t>㎡</t>
  </si>
  <si>
    <t>439C2C6D666376495E74317D2247DEEB3D0CC</t>
  </si>
  <si>
    <t>010102439C2C6D666376495E74317D2247DEEB3D0CC</t>
  </si>
  <si>
    <t>m</t>
  </si>
  <si>
    <t>439C2C6D666376495E74317D2247DEEB3D0CD</t>
  </si>
  <si>
    <t>010102439C2C6D666376495E74317D2247DEEB3D0CD</t>
  </si>
  <si>
    <t>439C2C6D666376495E74317D2247DEEB3D0CA</t>
  </si>
  <si>
    <t>010102439C2C6D666376495E74317D2247DEEB3D0CA</t>
  </si>
  <si>
    <t>439C2C6D666376495E74317D2247DEEB3D0CB</t>
  </si>
  <si>
    <t>010102439C2C6D666376495E74317D2247DEEB3D0CB</t>
  </si>
  <si>
    <t>43AD236C5698716C1184F6765BEA2EF2D6C5A75</t>
  </si>
  <si>
    <t>01010243AD236C5698716C1184F6765BEA2EF2D6C5A75</t>
  </si>
  <si>
    <t>439C2C6D666376495E74317D2247DEEB3D0C8</t>
  </si>
  <si>
    <t>010102439C2C6D666376495E74317D2247DEEB3D0C8</t>
  </si>
  <si>
    <t>44B72F66B83472015AE41193C8A08</t>
  </si>
  <si>
    <t>01010244B72F66B83472015AE41193C8A08</t>
  </si>
  <si>
    <t>식</t>
  </si>
  <si>
    <t>439C2C6D666376495E74317D2247DEEB3D0C9</t>
  </si>
  <si>
    <t>010102439C2C6D666376495E74317D2247DEEB3D0C9</t>
  </si>
  <si>
    <t>43AD236C5698716C1184F6765BEA2EF2D6C5A74</t>
  </si>
  <si>
    <t>01010243AD236C5698716C1184F6765BEA2EF2D6C5A74</t>
  </si>
  <si>
    <t>439C2C6D666376495E74317D2247DEEB3D0C6</t>
  </si>
  <si>
    <t>010102439C2C6D666376495E74317D2247DEEB3D0C6</t>
  </si>
  <si>
    <t>43AD236C5698716C1184E405CF9B11DEC3A6DA1</t>
  </si>
  <si>
    <t>01010243AD236C5698716C1184E405CF9B11DEC3A6DA1</t>
  </si>
  <si>
    <t>4468246EE4AE755BB2B486CCFA36E5D51E0E9</t>
  </si>
  <si>
    <t>0101024468246EE4AE755BB2B486CCFA36E5D51E0E9</t>
  </si>
  <si>
    <t>439C2C6D666376495E74317D2247DEEB3D0C7</t>
  </si>
  <si>
    <t>010103439C2C6D666376495E74317D2247DEEB3D0C7</t>
  </si>
  <si>
    <t>439C2C6D666376495E74317D2247DEEB3D1D5</t>
  </si>
  <si>
    <t>010103439C2C6D666376495E74317D2247DEEB3D1D5</t>
  </si>
  <si>
    <t>439C2C6D666376495E74317D2247DEEB3D1D4</t>
  </si>
  <si>
    <t>010103439C2C6D666376495E74317D2247DEEB3D1D4</t>
  </si>
  <si>
    <t>010103439C2C6D666376495E74317D2247DEEB3D0C8</t>
  </si>
  <si>
    <t>01010344B72F66B83472015AE41193C8A08</t>
  </si>
  <si>
    <t>439C2C6D666376495E74317D2247DEEB3D1D7</t>
  </si>
  <si>
    <t>010103439C2C6D666376495E74317D2247DEEB3D1D7</t>
  </si>
  <si>
    <t>439C2C6D666376495E74317D2247DEEB3D1D6</t>
  </si>
  <si>
    <t>010104439C2C6D666376495E74317D2247DEEB3D1D6</t>
  </si>
  <si>
    <t>439C2C6D666376495E74317D2247DEEB3D1D1</t>
  </si>
  <si>
    <t>010104439C2C6D666376495E74317D2247DEEB3D1D1</t>
  </si>
  <si>
    <t>439C2C6D666376495E74317D2247DEEB3D1D0</t>
  </si>
  <si>
    <t>010104439C2C6D666376495E74317D2247DEEB3D1D0</t>
  </si>
  <si>
    <t>제부도 명소화 가로시설물(유리난간공사)</t>
  </si>
  <si>
    <t>공사표시 안내판</t>
  </si>
  <si>
    <t>010201439C2C6D666376495E74317D2247DEEB3D0CF</t>
  </si>
  <si>
    <t>0102014468246EE4AE755BB2B486CCFA36E5D51E0E8</t>
  </si>
  <si>
    <t>010202  해안산책로 입구 유리난간공사</t>
    <phoneticPr fontId="74" type="noConversion"/>
  </si>
  <si>
    <t>24T 접합 강화 백유리</t>
  </si>
  <si>
    <t>1200*1919</t>
  </si>
  <si>
    <t>장</t>
  </si>
  <si>
    <t>439C2C6D666376495E74317D2247DEEB3D1D3</t>
  </si>
  <si>
    <t>010202439C2C6D666376495E74317D2247DEEB3D1D3</t>
  </si>
  <si>
    <t>유리집</t>
  </si>
  <si>
    <t>스텐평철(316)</t>
  </si>
  <si>
    <t>439C2C6D666376495E74317D2247DEEB3D1D2</t>
  </si>
  <si>
    <t>010202439C2C6D666376495E74317D2247DEEB3D1D2</t>
  </si>
  <si>
    <t>1200*2110</t>
  </si>
  <si>
    <t>439C2C6D666376495E74317D2247DEEB3D1DD</t>
  </si>
  <si>
    <t>010203439C2C6D666376495E74317D2247DEEB3D1DD</t>
  </si>
  <si>
    <t>고정부속</t>
  </si>
  <si>
    <t>SPG</t>
  </si>
  <si>
    <t>439C2C6D666376495E74317D2247DEEB3D1DC</t>
  </si>
  <si>
    <t>010203439C2C6D666376495E74317D2247DEEB3D1DC</t>
  </si>
  <si>
    <t>1200*2000</t>
  </si>
  <si>
    <t>439C2C6D666376495E74317D2247DEEB3D2FC</t>
  </si>
  <si>
    <t>010204439C2C6D666376495E74317D2247DEEB3D2FC</t>
  </si>
  <si>
    <t>010204439C2C6D666376495E74317D2247DEEB3D1DC</t>
  </si>
  <si>
    <t>1540*1020</t>
  </si>
  <si>
    <t>439C2C6D666376495E74317D2247DEEB3D2FD</t>
  </si>
  <si>
    <t>010205439C2C6D666376495E74317D2247DEEB3D2FD</t>
  </si>
  <si>
    <t>010205439C2C6D666376495E74317D2247DEEB3D1DC</t>
  </si>
  <si>
    <t>평철포스트</t>
  </si>
  <si>
    <t>FB 50*9T SST'L, H:1200</t>
  </si>
  <si>
    <t>호표5</t>
    <phoneticPr fontId="74" type="noConversion"/>
  </si>
  <si>
    <t>44B72968646D736F06F4681736675</t>
  </si>
  <si>
    <t>01020544B72968646D736F06F4681736675</t>
  </si>
  <si>
    <t>환봉설치</t>
  </si>
  <si>
    <t>Φ12mm</t>
  </si>
  <si>
    <t>M</t>
  </si>
  <si>
    <t>호표6</t>
    <phoneticPr fontId="74" type="noConversion"/>
  </si>
  <si>
    <t>44B72968646D736F06F4681736674</t>
  </si>
  <si>
    <t>01020544B72968646D736F06F4681736674</t>
  </si>
  <si>
    <t>손스침</t>
  </si>
  <si>
    <t>FB 50*9T SST'L</t>
  </si>
  <si>
    <t>호표7</t>
    <phoneticPr fontId="74" type="noConversion"/>
  </si>
  <si>
    <t>44B72968646D736F06F4681736673</t>
  </si>
  <si>
    <t>01020544B72968646D736F06F4681736673</t>
  </si>
  <si>
    <t>목재난간 해체</t>
  </si>
  <si>
    <t>4468246EE4AE755BB2B486CCFA36E5D51E0EE</t>
  </si>
  <si>
    <t>0102064468246EE4AE755BB2B486CCFA36E5D51E0EE</t>
  </si>
  <si>
    <t>폐기물 운반 및 처리</t>
  </si>
  <si>
    <t>목재</t>
  </si>
  <si>
    <t>439C2C6D666376495E74317D2247DEEB3D2FE</t>
  </si>
  <si>
    <t>010206439C2C6D666376495E74317D2247DEEB3D2FE</t>
  </si>
  <si>
    <t>데크공사</t>
    <phoneticPr fontId="4" type="noConversion"/>
  </si>
  <si>
    <t>공사명 : 제부도 명소화 조성사업 가로시설물(데크, 유리난간공사)</t>
    <phoneticPr fontId="4" type="noConversion"/>
  </si>
  <si>
    <t>관급자재</t>
    <phoneticPr fontId="4" type="noConversion"/>
  </si>
  <si>
    <t>010102  해안산책로 출구 데크(44㎡)</t>
    <phoneticPr fontId="4" type="noConversion"/>
  </si>
  <si>
    <t>010103  전망대 데크(50.8㎡)</t>
    <phoneticPr fontId="4" type="noConversion"/>
  </si>
  <si>
    <t>010104  벽면 데크(29㎡)</t>
    <phoneticPr fontId="4" type="noConversion"/>
  </si>
  <si>
    <t>경비</t>
    <phoneticPr fontId="73" type="noConversion"/>
  </si>
  <si>
    <t>010101  해수욕장 포켓존 데크(87.45㎡)</t>
    <phoneticPr fontId="4" type="noConversion"/>
  </si>
  <si>
    <t>01  해수욕장 포켓존 데크(87.45㎡)</t>
    <phoneticPr fontId="74" type="noConversion"/>
  </si>
  <si>
    <t>제부도 명소화 가로시설물(데크공사)</t>
    <phoneticPr fontId="4" type="noConversion"/>
  </si>
  <si>
    <t>합성목재 데크 (KYDS2515)</t>
  </si>
  <si>
    <t>W150*25T</t>
  </si>
  <si>
    <t>관급자재 별산</t>
    <phoneticPr fontId="4" type="noConversion"/>
  </si>
  <si>
    <t xml:space="preserve">데크 발포폼 </t>
  </si>
  <si>
    <t>데크재용</t>
  </si>
  <si>
    <t>데크고정조인트 (YDF-PE)</t>
  </si>
  <si>
    <t>47*26*17.5</t>
  </si>
  <si>
    <t>데크조인트고정피스 (STS)</t>
  </si>
  <si>
    <t>M6*35L (ф5)</t>
  </si>
  <si>
    <t>마감판고정피스 (STS)</t>
  </si>
  <si>
    <t>M8*50L (ф8)</t>
  </si>
  <si>
    <t>아연도사각각관</t>
  </si>
  <si>
    <t>75*75*2.3T</t>
  </si>
  <si>
    <t>50*50*2.3T</t>
  </si>
  <si>
    <t>L형앵글</t>
  </si>
  <si>
    <t>50*50*50*4T</t>
  </si>
  <si>
    <t>셋트앵커 (STS)</t>
  </si>
  <si>
    <t>M10*70L (ф3/8")</t>
  </si>
  <si>
    <t>터파기</t>
  </si>
  <si>
    <t>혼합골재</t>
  </si>
  <si>
    <t>D40, 보조기층</t>
  </si>
  <si>
    <t>잡석다짐</t>
  </si>
  <si>
    <t>합판거푸집</t>
  </si>
  <si>
    <t>합판6회</t>
  </si>
  <si>
    <t>콘크리트타설</t>
  </si>
  <si>
    <t>되메우기</t>
  </si>
  <si>
    <t>잔토처리</t>
  </si>
  <si>
    <t>도색면적산출</t>
  </si>
  <si>
    <t>앙카볼트 설치</t>
  </si>
  <si>
    <t>잡철물 제작, 설치</t>
  </si>
  <si>
    <t>합성목재 데크틀 설치</t>
  </si>
  <si>
    <t>합성목재 데크 설치</t>
  </si>
  <si>
    <t>ea</t>
  </si>
  <si>
    <t>㎥</t>
  </si>
  <si>
    <t xml:space="preserve">㎡ </t>
  </si>
  <si>
    <t>ton</t>
  </si>
  <si>
    <t>010103  전망대 데크(50.8㎡)</t>
    <phoneticPr fontId="4" type="noConversion"/>
  </si>
  <si>
    <t>010104  벽면 데크(29㎡)</t>
    <phoneticPr fontId="4" type="noConversion"/>
  </si>
  <si>
    <t>합성목재 데크 (KYDS2516)</t>
  </si>
</sst>
</file>

<file path=xl/styles.xml><?xml version="1.0" encoding="utf-8"?>
<styleSheet xmlns="http://schemas.openxmlformats.org/spreadsheetml/2006/main">
  <numFmts count="21">
    <numFmt numFmtId="7" formatCode="&quot;₩&quot;#,##0.00;\-&quot;₩&quot;#,##0.00"/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#,##0.00_ "/>
    <numFmt numFmtId="177" formatCode="#,##0_ "/>
    <numFmt numFmtId="178" formatCode="#,##0.0_ "/>
    <numFmt numFmtId="179" formatCode="_-* #,##0.0_-;\-* #,##0.0_-;_-* &quot;-&quot;_-;_-@_-"/>
    <numFmt numFmtId="180" formatCode="_-* #,##0.00_-;\-* #,##0.00_-;_-* &quot;-&quot;_-;_-@_-"/>
    <numFmt numFmtId="181" formatCode="_-* #,##0.000_-;\-* #,##0.000_-;_-* &quot;-&quot;_-;_-@_-"/>
    <numFmt numFmtId="182" formatCode="#,##0.0000_ "/>
    <numFmt numFmtId="183" formatCode="_(* #,##0_);_(* \(#,##0\);_(* &quot;-&quot;_);_(@_)"/>
    <numFmt numFmtId="184" formatCode="0.000"/>
    <numFmt numFmtId="185" formatCode="&quot;$&quot;#,##0.00000_);[Red]&quot;₩&quot;&quot;₩&quot;&quot;₩&quot;&quot;₩&quot;\(&quot;$&quot;#,##0.00000&quot;₩&quot;&quot;₩&quot;&quot;₩&quot;&quot;₩&quot;\)"/>
    <numFmt numFmtId="186" formatCode="_ * #,##0.00_ ;_ * \-#,##0.00_ ;_ * &quot;-&quot;??_ ;_ @_ "/>
    <numFmt numFmtId="187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188" formatCode="&quot;?#,##0.000;&quot;\&quot;&quot;₩&quot;&quot;₩&quot;&quot;₩&quot;\(&quot;?#,##0.000&quot;\&quot;&quot;₩&quot;&quot;₩&quot;&quot;₩&quot;\)"/>
    <numFmt numFmtId="189" formatCode="#,###"/>
    <numFmt numFmtId="190" formatCode="#,##0_);[Red]\(#,##0\)"/>
    <numFmt numFmtId="191" formatCode="#,##0.000_);[Red]\(#,##0.000\)"/>
  </numFmts>
  <fonts count="77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u/>
      <sz val="10"/>
      <name val="바탕체"/>
      <family val="1"/>
      <charset val="129"/>
    </font>
    <font>
      <sz val="8"/>
      <name val="돋움"/>
      <family val="3"/>
      <charset val="129"/>
    </font>
    <font>
      <sz val="10"/>
      <name val="바탕체"/>
      <family val="1"/>
      <charset val="129"/>
    </font>
    <font>
      <sz val="20"/>
      <name val="바탕체"/>
      <family val="1"/>
      <charset val="129"/>
    </font>
    <font>
      <sz val="8"/>
      <name val="바탕체"/>
      <family val="1"/>
      <charset val="129"/>
    </font>
    <font>
      <b/>
      <sz val="11"/>
      <color indexed="8"/>
      <name val="바탕체"/>
      <family val="1"/>
      <charset val="129"/>
    </font>
    <font>
      <b/>
      <sz val="11"/>
      <color theme="1"/>
      <name val="바탕체"/>
      <family val="1"/>
      <charset val="129"/>
    </font>
    <font>
      <sz val="11"/>
      <name val="바탕체"/>
      <family val="1"/>
      <charset val="129"/>
    </font>
    <font>
      <sz val="10"/>
      <color indexed="8"/>
      <name val="바탕체"/>
      <family val="1"/>
      <charset val="129"/>
    </font>
    <font>
      <sz val="12"/>
      <name val="바탕체"/>
      <family val="1"/>
      <charset val="129"/>
    </font>
    <font>
      <sz val="10"/>
      <name val="MS Sans Serif"/>
      <family val="2"/>
    </font>
    <font>
      <sz val="10"/>
      <name val="Helv"/>
      <family val="2"/>
    </font>
    <font>
      <sz val="11"/>
      <name val="굴림"/>
      <family val="3"/>
      <charset val="129"/>
    </font>
    <font>
      <sz val="10"/>
      <color indexed="10"/>
      <name val="바탕체"/>
      <family val="1"/>
      <charset val="129"/>
    </font>
    <font>
      <sz val="10"/>
      <name val="Arial"/>
      <family val="2"/>
    </font>
    <font>
      <sz val="12"/>
      <name val="¹????¼"/>
      <family val="1"/>
      <charset val="129"/>
    </font>
    <font>
      <sz val="12"/>
      <name val="???"/>
      <family val="1"/>
    </font>
    <font>
      <sz val="12"/>
      <name val="|??¢¥¢¬¨Ï"/>
      <family val="1"/>
      <charset val="129"/>
    </font>
    <font>
      <sz val="11"/>
      <name val="돋?o"/>
      <family val="3"/>
      <charset val="129"/>
    </font>
    <font>
      <sz val="10"/>
      <name val="굴림체"/>
      <family val="3"/>
      <charset val="129"/>
    </font>
    <font>
      <sz val="12"/>
      <name val="Times New Roman"/>
      <family val="1"/>
    </font>
    <font>
      <sz val="1"/>
      <color indexed="16"/>
      <name val="Courier"/>
      <family val="3"/>
    </font>
    <font>
      <sz val="11"/>
      <name val="¾©"/>
      <family val="3"/>
      <charset val="129"/>
    </font>
    <font>
      <sz val="11"/>
      <name val="굴림체"/>
      <family val="3"/>
      <charset val="129"/>
    </font>
    <font>
      <sz val="12"/>
      <name val="견명조"/>
      <family val="1"/>
      <charset val="129"/>
    </font>
    <font>
      <sz val="12"/>
      <name val="¹UAAA¼"/>
      <family val="1"/>
      <charset val="129"/>
    </font>
    <font>
      <sz val="12"/>
      <name val="Arial"/>
      <family val="2"/>
    </font>
    <font>
      <sz val="12"/>
      <name val="¨IoUAAA¡§u"/>
      <family val="1"/>
      <charset val="129"/>
    </font>
    <font>
      <sz val="10"/>
      <name val="￥i￠￢￠?oA¨u"/>
      <family val="3"/>
      <charset val="129"/>
    </font>
    <font>
      <sz val="12"/>
      <name val="¹ÙÅÁÃ¼"/>
      <family val="1"/>
      <charset val="129"/>
    </font>
    <font>
      <sz val="12"/>
      <name val="ⓒoUAAA¨u"/>
      <family val="1"/>
      <charset val="129"/>
    </font>
    <font>
      <sz val="12"/>
      <name val="¥ì¢¬¢¯oA¨ù"/>
      <family val="3"/>
      <charset val="129"/>
    </font>
    <font>
      <sz val="1"/>
      <color indexed="8"/>
      <name val="Courier"/>
      <family val="3"/>
    </font>
    <font>
      <sz val="11"/>
      <name val="μ¸¿o"/>
      <family val="3"/>
      <charset val="129"/>
    </font>
    <font>
      <sz val="11"/>
      <name val="µ¸¿ò"/>
      <family val="3"/>
      <charset val="129"/>
    </font>
    <font>
      <sz val="12"/>
      <name val="±¼¸²Ã¼"/>
      <family val="3"/>
    </font>
    <font>
      <sz val="12"/>
      <name val="±¼¸²A¼"/>
      <family val="1"/>
      <charset val="129"/>
    </font>
    <font>
      <sz val="12"/>
      <name val="¹ÙÅÁÃ¼"/>
      <family val="3"/>
    </font>
    <font>
      <sz val="12"/>
      <name val="μ¸¿oA¼"/>
      <family val="3"/>
      <charset val="129"/>
    </font>
    <font>
      <sz val="12"/>
      <name val="©öUAAA¨ù"/>
      <family val="1"/>
      <charset val="129"/>
    </font>
    <font>
      <sz val="10"/>
      <name val="µ¸¿òÃ¼"/>
      <family val="3"/>
      <charset val="129"/>
    </font>
    <font>
      <sz val="10"/>
      <name val="μ¸¿oA¼"/>
      <family val="3"/>
      <charset val="129"/>
    </font>
    <font>
      <sz val="12"/>
      <name val="System"/>
      <family val="2"/>
      <charset val="129"/>
    </font>
    <font>
      <sz val="8"/>
      <name val="ⓒoUAAA¨u"/>
      <family val="1"/>
      <charset val="129"/>
    </font>
    <font>
      <sz val="10"/>
      <name val="±¼¸²A¼"/>
      <family val="1"/>
      <charset val="129"/>
    </font>
    <font>
      <sz val="10"/>
      <name val="±¼¸²Ã¼"/>
      <family val="3"/>
    </font>
    <font>
      <sz val="10"/>
      <name val="¹UAAA¼"/>
      <family val="1"/>
      <charset val="129"/>
    </font>
    <font>
      <sz val="10"/>
      <name val="¹ÙÅÁÃ¼"/>
      <family val="1"/>
      <charset val="129"/>
    </font>
    <font>
      <sz val="11"/>
      <name val="¹UAAA¼"/>
      <family val="1"/>
      <charset val="129"/>
    </font>
    <font>
      <sz val="12"/>
      <name val="µ¸¿òÃ¼"/>
      <family val="3"/>
      <charset val="129"/>
    </font>
    <font>
      <sz val="12"/>
      <name val="±¼¸²Ã¼"/>
      <family val="3"/>
      <charset val="129"/>
    </font>
    <font>
      <sz val="12"/>
      <name val="¹UAAA¼"/>
      <family val="1"/>
    </font>
    <font>
      <b/>
      <sz val="10"/>
      <name val="Helv"/>
      <family val="2"/>
    </font>
    <font>
      <sz val="10"/>
      <name val="Times New Roman"/>
      <family val="1"/>
    </font>
    <font>
      <i/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b/>
      <sz val="11"/>
      <name val="Helv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b/>
      <i/>
      <sz val="10"/>
      <name val="명조"/>
      <family val="3"/>
      <charset val="129"/>
    </font>
    <font>
      <sz val="10"/>
      <name val="PragmaticaCTT"/>
      <family val="1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2"/>
      <name val="뼻뮝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바탕체"/>
      <family val="1"/>
      <charset val="129"/>
    </font>
    <font>
      <sz val="8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바탕체"/>
      <family val="1"/>
      <charset val="129"/>
    </font>
    <font>
      <sz val="11"/>
      <color rgb="FFFF0000"/>
      <name val="바탕체"/>
      <family val="1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251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12" fillId="0" borderId="0">
      <protection locked="0"/>
    </xf>
    <xf numFmtId="0" fontId="5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11">
      <alignment horizontal="centerContinuous" vertical="center"/>
    </xf>
    <xf numFmtId="0" fontId="15" fillId="0" borderId="11">
      <alignment horizontal="centerContinuous" vertical="center"/>
    </xf>
    <xf numFmtId="0" fontId="15" fillId="0" borderId="11">
      <alignment horizontal="centerContinuous" vertical="center"/>
    </xf>
    <xf numFmtId="0" fontId="15" fillId="0" borderId="11">
      <alignment horizontal="centerContinuous" vertical="center"/>
    </xf>
    <xf numFmtId="0" fontId="15" fillId="0" borderId="11">
      <alignment horizontal="centerContinuous" vertical="center"/>
    </xf>
    <xf numFmtId="0" fontId="16" fillId="0" borderId="11">
      <alignment horizontal="centerContinuous" vertical="center"/>
    </xf>
    <xf numFmtId="0" fontId="16" fillId="0" borderId="11">
      <alignment horizontal="centerContinuous" vertical="center"/>
    </xf>
    <xf numFmtId="0" fontId="15" fillId="0" borderId="11">
      <alignment horizontal="centerContinuous" vertical="center"/>
    </xf>
    <xf numFmtId="0" fontId="5" fillId="0" borderId="11">
      <alignment horizontal="centerContinuous" vertical="center"/>
    </xf>
    <xf numFmtId="0" fontId="15" fillId="0" borderId="11">
      <alignment horizontal="centerContinuous" vertical="center"/>
    </xf>
    <xf numFmtId="40" fontId="12" fillId="0" borderId="7"/>
    <xf numFmtId="0" fontId="12" fillId="0" borderId="0"/>
    <xf numFmtId="0" fontId="12" fillId="0" borderId="0"/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7" fillId="0" borderId="0" applyNumberForma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/>
    <xf numFmtId="0" fontId="21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3" fillId="0" borderId="0"/>
    <xf numFmtId="0" fontId="24" fillId="0" borderId="0">
      <protection locked="0"/>
    </xf>
    <xf numFmtId="0" fontId="24" fillId="0" borderId="0">
      <protection locked="0"/>
    </xf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5" fillId="0" borderId="0"/>
    <xf numFmtId="0" fontId="26" fillId="0" borderId="0">
      <alignment horizontal="center" vertical="center"/>
    </xf>
    <xf numFmtId="183" fontId="12" fillId="0" borderId="0">
      <alignment horizontal="center" vertical="center"/>
    </xf>
    <xf numFmtId="184" fontId="27" fillId="0" borderId="0">
      <alignment horizontal="center" vertical="center"/>
    </xf>
    <xf numFmtId="10" fontId="28" fillId="0" borderId="0" applyFont="0" applyFill="0" applyBorder="0" applyAlignment="0" applyProtection="0"/>
    <xf numFmtId="9" fontId="12" fillId="0" borderId="0">
      <protection locked="0"/>
    </xf>
    <xf numFmtId="0" fontId="29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>
      <protection locked="0"/>
    </xf>
    <xf numFmtId="0" fontId="36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2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7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37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2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37" fontId="28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35" fillId="0" borderId="0">
      <protection locked="0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24" fillId="0" borderId="0">
      <protection locked="0"/>
    </xf>
    <xf numFmtId="0" fontId="13" fillId="0" borderId="0"/>
    <xf numFmtId="0" fontId="36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2" fillId="0" borderId="0" applyFont="0" applyFill="0" applyBorder="0" applyAlignment="0" applyProtection="0"/>
    <xf numFmtId="41" fontId="3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7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32" fillId="0" borderId="0" applyFont="0" applyFill="0" applyBorder="0" applyAlignment="0" applyProtection="0"/>
    <xf numFmtId="37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32" fillId="0" borderId="0" applyFont="0" applyFill="0" applyBorder="0" applyAlignment="0" applyProtection="0"/>
    <xf numFmtId="37" fontId="28" fillId="0" borderId="0" applyFont="0" applyFill="0" applyBorder="0" applyAlignment="0" applyProtection="0"/>
    <xf numFmtId="0" fontId="24" fillId="0" borderId="0">
      <protection locked="0"/>
    </xf>
    <xf numFmtId="0" fontId="2" fillId="0" borderId="0" applyFont="0" applyFill="0" applyBorder="0" applyAlignment="0" applyProtection="0"/>
    <xf numFmtId="0" fontId="17" fillId="0" borderId="0"/>
    <xf numFmtId="0" fontId="45" fillId="0" borderId="0"/>
    <xf numFmtId="0" fontId="28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46" fillId="0" borderId="0"/>
    <xf numFmtId="0" fontId="45" fillId="0" borderId="0"/>
    <xf numFmtId="0" fontId="45" fillId="0" borderId="0" applyNumberFormat="0"/>
    <xf numFmtId="0" fontId="28" fillId="0" borderId="0"/>
    <xf numFmtId="0" fontId="32" fillId="0" borderId="0"/>
    <xf numFmtId="0" fontId="28" fillId="0" borderId="0"/>
    <xf numFmtId="0" fontId="32" fillId="0" borderId="0"/>
    <xf numFmtId="0" fontId="47" fillId="0" borderId="0"/>
    <xf numFmtId="0" fontId="48" fillId="0" borderId="0"/>
    <xf numFmtId="0" fontId="49" fillId="0" borderId="0"/>
    <xf numFmtId="0" fontId="50" fillId="0" borderId="0"/>
    <xf numFmtId="0" fontId="36" fillId="0" borderId="0"/>
    <xf numFmtId="0" fontId="37" fillId="0" borderId="0"/>
    <xf numFmtId="0" fontId="28" fillId="0" borderId="0"/>
    <xf numFmtId="0" fontId="37" fillId="0" borderId="0"/>
    <xf numFmtId="0" fontId="28" fillId="0" borderId="0"/>
    <xf numFmtId="0" fontId="45" fillId="0" borderId="0"/>
    <xf numFmtId="0" fontId="45" fillId="0" borderId="0"/>
    <xf numFmtId="0" fontId="37" fillId="0" borderId="0"/>
    <xf numFmtId="0" fontId="36" fillId="0" borderId="0"/>
    <xf numFmtId="0" fontId="32" fillId="0" borderId="0"/>
    <xf numFmtId="49" fontId="28" fillId="0" borderId="0" applyBorder="0"/>
    <xf numFmtId="49" fontId="32" fillId="0" borderId="0" applyBorder="0"/>
    <xf numFmtId="0" fontId="36" fillId="0" borderId="0"/>
    <xf numFmtId="0" fontId="37" fillId="0" borderId="0"/>
    <xf numFmtId="0" fontId="28" fillId="0" borderId="0"/>
    <xf numFmtId="0" fontId="32" fillId="0" borderId="0"/>
    <xf numFmtId="0" fontId="51" fillId="0" borderId="0"/>
    <xf numFmtId="0" fontId="32" fillId="0" borderId="0"/>
    <xf numFmtId="0" fontId="45" fillId="0" borderId="0" applyNumberFormat="0"/>
    <xf numFmtId="0" fontId="45" fillId="0" borderId="0" applyNumberFormat="0"/>
    <xf numFmtId="0" fontId="45" fillId="0" borderId="0" applyNumberFormat="0"/>
    <xf numFmtId="0" fontId="45" fillId="0" borderId="0" applyNumberFormat="0"/>
    <xf numFmtId="0" fontId="45" fillId="0" borderId="0" applyNumberFormat="0"/>
    <xf numFmtId="0" fontId="52" fillId="0" borderId="0"/>
    <xf numFmtId="0" fontId="41" fillId="0" borderId="0"/>
    <xf numFmtId="0" fontId="43" fillId="0" borderId="0"/>
    <xf numFmtId="0" fontId="47" fillId="0" borderId="0"/>
    <xf numFmtId="0" fontId="32" fillId="0" borderId="0"/>
    <xf numFmtId="0" fontId="28" fillId="0" borderId="0"/>
    <xf numFmtId="0" fontId="32" fillId="0" borderId="0"/>
    <xf numFmtId="0" fontId="28" fillId="0" borderId="0"/>
    <xf numFmtId="0" fontId="32" fillId="0" borderId="0"/>
    <xf numFmtId="0" fontId="28" fillId="0" borderId="0"/>
    <xf numFmtId="0" fontId="53" fillId="0" borderId="0"/>
    <xf numFmtId="0" fontId="39" fillId="0" borderId="0"/>
    <xf numFmtId="0" fontId="32" fillId="0" borderId="0"/>
    <xf numFmtId="0" fontId="36" fillId="0" borderId="0"/>
    <xf numFmtId="0" fontId="37" fillId="0" borderId="0"/>
    <xf numFmtId="0" fontId="54" fillId="0" borderId="0"/>
    <xf numFmtId="0" fontId="40" fillId="0" borderId="0"/>
    <xf numFmtId="0" fontId="54" fillId="0" borderId="0"/>
    <xf numFmtId="0" fontId="40" fillId="0" borderId="0"/>
    <xf numFmtId="0" fontId="28" fillId="0" borderId="0"/>
    <xf numFmtId="0" fontId="32" fillId="0" borderId="0"/>
    <xf numFmtId="0" fontId="28" fillId="0" borderId="0"/>
    <xf numFmtId="0" fontId="32" fillId="0" borderId="0"/>
    <xf numFmtId="0" fontId="28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48" fillId="0" borderId="0"/>
    <xf numFmtId="0" fontId="28" fillId="0" borderId="0"/>
    <xf numFmtId="0" fontId="32" fillId="0" borderId="0"/>
    <xf numFmtId="0" fontId="28" fillId="0" borderId="0"/>
    <xf numFmtId="0" fontId="32" fillId="0" borderId="0"/>
    <xf numFmtId="0" fontId="28" fillId="0" borderId="0"/>
    <xf numFmtId="0" fontId="32" fillId="0" borderId="0"/>
    <xf numFmtId="0" fontId="28" fillId="0" borderId="0"/>
    <xf numFmtId="0" fontId="32" fillId="0" borderId="0"/>
    <xf numFmtId="0" fontId="41" fillId="0" borderId="0"/>
    <xf numFmtId="0" fontId="32" fillId="0" borderId="0"/>
    <xf numFmtId="0" fontId="28" fillId="0" borderId="0"/>
    <xf numFmtId="0" fontId="32" fillId="0" borderId="0"/>
    <xf numFmtId="0" fontId="28" fillId="0" borderId="0"/>
    <xf numFmtId="0" fontId="48" fillId="0" borderId="0"/>
    <xf numFmtId="0" fontId="47" fillId="0" borderId="0"/>
    <xf numFmtId="0" fontId="48" fillId="0" borderId="0"/>
    <xf numFmtId="0" fontId="28" fillId="0" borderId="0"/>
    <xf numFmtId="0" fontId="32" fillId="0" borderId="0"/>
    <xf numFmtId="0" fontId="28" fillId="0" borderId="0"/>
    <xf numFmtId="0" fontId="55" fillId="0" borderId="0"/>
    <xf numFmtId="0" fontId="17" fillId="0" borderId="0" applyFill="0" applyBorder="0" applyAlignment="0" applyProtection="0"/>
    <xf numFmtId="38" fontId="17" fillId="0" borderId="0" applyFont="0" applyFill="0" applyBorder="0" applyAlignment="0" applyProtection="0"/>
    <xf numFmtId="185" fontId="2" fillId="0" borderId="0"/>
    <xf numFmtId="186" fontId="17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2" fillId="0" borderId="0" applyFont="0" applyFill="0" applyBorder="0" applyAlignment="0" applyProtection="0"/>
    <xf numFmtId="7" fontId="17" fillId="0" borderId="0" applyFill="0" applyBorder="0" applyAlignment="0" applyProtection="0"/>
    <xf numFmtId="0" fontId="17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" fillId="0" borderId="0"/>
    <xf numFmtId="187" fontId="56" fillId="0" borderId="0"/>
    <xf numFmtId="0" fontId="35" fillId="0" borderId="0">
      <protection locked="0"/>
    </xf>
    <xf numFmtId="0" fontId="35" fillId="0" borderId="0">
      <protection locked="0"/>
    </xf>
    <xf numFmtId="0" fontId="57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57" fillId="0" borderId="0">
      <protection locked="0"/>
    </xf>
    <xf numFmtId="0" fontId="58" fillId="0" borderId="0" applyNumberFormat="0" applyFill="0" applyBorder="0" applyAlignment="0" applyProtection="0"/>
    <xf numFmtId="38" fontId="59" fillId="4" borderId="0" applyNumberFormat="0" applyBorder="0" applyAlignment="0" applyProtection="0"/>
    <xf numFmtId="0" fontId="60" fillId="0" borderId="0">
      <alignment horizontal="left"/>
    </xf>
    <xf numFmtId="0" fontId="61" fillId="0" borderId="13" applyNumberFormat="0" applyAlignment="0" applyProtection="0">
      <alignment horizontal="left" vertical="center"/>
    </xf>
    <xf numFmtId="0" fontId="61" fillId="0" borderId="10">
      <alignment horizontal="left" vertical="center"/>
    </xf>
    <xf numFmtId="0" fontId="62" fillId="0" borderId="0" applyNumberFormat="0" applyFill="0" applyBorder="0" applyAlignment="0" applyProtection="0"/>
    <xf numFmtId="10" fontId="59" fillId="5" borderId="5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63" fillId="0" borderId="14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NumberFormat="0" applyFill="0" applyBorder="0" applyAlignment="0" applyProtection="0"/>
    <xf numFmtId="188" fontId="2" fillId="0" borderId="0"/>
    <xf numFmtId="0" fontId="12" fillId="0" borderId="0"/>
    <xf numFmtId="0" fontId="17" fillId="0" borderId="0"/>
    <xf numFmtId="0" fontId="17" fillId="0" borderId="0"/>
    <xf numFmtId="10" fontId="17" fillId="0" borderId="0" applyFill="0" applyBorder="0" applyAlignment="0" applyProtection="0"/>
    <xf numFmtId="10" fontId="17" fillId="0" borderId="0" applyFont="0" applyFill="0" applyBorder="0" applyAlignment="0" applyProtection="0"/>
    <xf numFmtId="0" fontId="63" fillId="0" borderId="0"/>
    <xf numFmtId="0" fontId="17" fillId="0" borderId="0"/>
    <xf numFmtId="0" fontId="64" fillId="0" borderId="0" applyFill="0" applyBorder="0" applyProtection="0">
      <alignment horizontal="centerContinuous" vertical="center"/>
    </xf>
    <xf numFmtId="0" fontId="65" fillId="6" borderId="0" applyFill="0" applyBorder="0" applyProtection="0">
      <alignment horizontal="center" vertical="center"/>
    </xf>
    <xf numFmtId="3" fontId="66" fillId="0" borderId="8"/>
    <xf numFmtId="0" fontId="12" fillId="0" borderId="0" applyFont="0" applyFill="0" applyBorder="0" applyAlignment="0" applyProtection="0"/>
    <xf numFmtId="0" fontId="67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40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7" fontId="35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9" fontId="26" fillId="6" borderId="0" applyFill="0" applyBorder="0" applyProtection="0">
      <alignment horizontal="right"/>
    </xf>
    <xf numFmtId="10" fontId="26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9" fontId="69" fillId="0" borderId="0" applyFont="0" applyFill="0" applyBorder="0" applyAlignment="0" applyProtection="0">
      <alignment vertical="center"/>
    </xf>
    <xf numFmtId="0" fontId="70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0" fontId="17" fillId="0" borderId="0"/>
    <xf numFmtId="0" fontId="12" fillId="0" borderId="0"/>
    <xf numFmtId="0" fontId="17" fillId="0" borderId="0"/>
    <xf numFmtId="0" fontId="14" fillId="0" borderId="0"/>
    <xf numFmtId="0" fontId="12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7" fillId="0" borderId="0" applyFont="0" applyFill="0" applyBorder="0" applyAlignment="0" applyProtection="0"/>
    <xf numFmtId="176" fontId="26" fillId="6" borderId="0" applyFill="0" applyBorder="0" applyProtection="0">
      <alignment horizontal="right"/>
    </xf>
    <xf numFmtId="40" fontId="12" fillId="0" borderId="7"/>
    <xf numFmtId="0" fontId="12" fillId="0" borderId="0" applyFont="0" applyFill="0" applyBorder="0" applyAlignment="0" applyProtection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71" fillId="0" borderId="0">
      <alignment vertical="center"/>
    </xf>
    <xf numFmtId="0" fontId="2" fillId="0" borderId="0"/>
    <xf numFmtId="0" fontId="2" fillId="0" borderId="5" applyNumberFormat="0" applyFill="0" applyProtection="0">
      <alignment vertical="center"/>
    </xf>
    <xf numFmtId="0" fontId="1" fillId="0" borderId="0">
      <alignment vertical="center"/>
    </xf>
  </cellStyleXfs>
  <cellXfs count="149">
    <xf numFmtId="0" fontId="0" fillId="0" borderId="0" xfId="0">
      <alignment vertical="center"/>
    </xf>
    <xf numFmtId="0" fontId="3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Continuous" vertical="center"/>
    </xf>
    <xf numFmtId="176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NumberFormat="1" applyFont="1" applyFill="1" applyAlignment="1">
      <alignment horizontal="centerContinuous" vertical="center"/>
    </xf>
    <xf numFmtId="0" fontId="5" fillId="0" borderId="0" xfId="0" applyNumberFormat="1" applyFont="1" applyFill="1" applyAlignment="1">
      <alignment horizontal="centerContinuous" vertical="center"/>
    </xf>
    <xf numFmtId="0" fontId="5" fillId="0" borderId="1" xfId="0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horizontal="right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right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center"/>
    </xf>
    <xf numFmtId="0" fontId="5" fillId="0" borderId="7" xfId="0" applyNumberFormat="1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distributed" vertical="center"/>
    </xf>
    <xf numFmtId="0" fontId="5" fillId="0" borderId="0" xfId="0" applyNumberFormat="1" applyFont="1" applyFill="1" applyBorder="1" applyAlignment="1">
      <alignment horizontal="distributed" vertical="center"/>
    </xf>
    <xf numFmtId="177" fontId="10" fillId="0" borderId="2" xfId="0" applyNumberFormat="1" applyFont="1" applyFill="1" applyBorder="1" applyAlignment="1">
      <alignment horizontal="right" vertical="center" shrinkToFit="1"/>
    </xf>
    <xf numFmtId="177" fontId="10" fillId="0" borderId="0" xfId="0" applyNumberFormat="1" applyFont="1" applyFill="1" applyBorder="1" applyAlignment="1">
      <alignment horizontal="right" vertical="center" shrinkToFit="1"/>
    </xf>
    <xf numFmtId="177" fontId="5" fillId="0" borderId="0" xfId="0" applyNumberFormat="1" applyFont="1" applyFill="1" applyBorder="1" applyAlignment="1">
      <alignment horizontal="right" vertical="center"/>
    </xf>
    <xf numFmtId="0" fontId="5" fillId="0" borderId="2" xfId="0" applyNumberFormat="1" applyFont="1" applyFill="1" applyBorder="1" applyAlignment="1">
      <alignment horizontal="distributed" vertical="center"/>
    </xf>
    <xf numFmtId="0" fontId="5" fillId="0" borderId="4" xfId="0" applyNumberFormat="1" applyFont="1" applyFill="1" applyBorder="1" applyAlignment="1">
      <alignment horizontal="left" vertical="center" shrinkToFit="1"/>
    </xf>
    <xf numFmtId="177" fontId="10" fillId="0" borderId="8" xfId="0" applyNumberFormat="1" applyFont="1" applyFill="1" applyBorder="1" applyAlignment="1">
      <alignment horizontal="right" vertical="center" shrinkToFit="1"/>
    </xf>
    <xf numFmtId="0" fontId="5" fillId="0" borderId="8" xfId="0" applyNumberFormat="1" applyFont="1" applyFill="1" applyBorder="1" applyAlignment="1">
      <alignment horizontal="distributed" vertical="center"/>
    </xf>
    <xf numFmtId="0" fontId="5" fillId="0" borderId="9" xfId="0" applyNumberFormat="1" applyFont="1" applyFill="1" applyBorder="1" applyAlignment="1">
      <alignment horizontal="left" vertical="center" shrinkToFit="1"/>
    </xf>
    <xf numFmtId="0" fontId="5" fillId="0" borderId="7" xfId="0" applyNumberFormat="1" applyFont="1" applyFill="1" applyBorder="1" applyAlignment="1">
      <alignment horizontal="left" vertical="center" shrinkToFit="1"/>
    </xf>
    <xf numFmtId="0" fontId="5" fillId="0" borderId="10" xfId="0" applyNumberFormat="1" applyFont="1" applyFill="1" applyBorder="1" applyAlignment="1">
      <alignment horizontal="center" vertical="center"/>
    </xf>
    <xf numFmtId="177" fontId="10" fillId="0" borderId="11" xfId="0" applyNumberFormat="1" applyFont="1" applyFill="1" applyBorder="1" applyAlignment="1">
      <alignment horizontal="right" vertical="center" shrinkToFit="1"/>
    </xf>
    <xf numFmtId="177" fontId="10" fillId="0" borderId="10" xfId="0" applyNumberFormat="1" applyFont="1" applyFill="1" applyBorder="1" applyAlignment="1">
      <alignment horizontal="right" vertical="center" shrinkToFit="1"/>
    </xf>
    <xf numFmtId="178" fontId="11" fillId="0" borderId="11" xfId="0" applyNumberFormat="1" applyFont="1" applyBorder="1" applyAlignment="1">
      <alignment vertical="center"/>
    </xf>
    <xf numFmtId="177" fontId="5" fillId="0" borderId="10" xfId="0" applyNumberFormat="1" applyFont="1" applyFill="1" applyBorder="1" applyAlignment="1">
      <alignment horizontal="right" vertical="center"/>
    </xf>
    <xf numFmtId="0" fontId="5" fillId="0" borderId="11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left" vertical="center" shrinkToFit="1"/>
    </xf>
    <xf numFmtId="0" fontId="5" fillId="0" borderId="2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8" xfId="0" applyNumberFormat="1" applyFont="1" applyFill="1" applyBorder="1" applyAlignment="1">
      <alignment horizontal="centerContinuous" vertical="center"/>
    </xf>
    <xf numFmtId="0" fontId="5" fillId="0" borderId="9" xfId="0" applyNumberFormat="1" applyFont="1" applyFill="1" applyBorder="1" applyAlignment="1">
      <alignment horizontal="centerContinuous" vertical="center"/>
    </xf>
    <xf numFmtId="0" fontId="5" fillId="0" borderId="1" xfId="0" applyNumberFormat="1" applyFont="1" applyFill="1" applyBorder="1" applyAlignment="1">
      <alignment horizontal="distributed" vertical="center"/>
    </xf>
    <xf numFmtId="179" fontId="5" fillId="0" borderId="0" xfId="0" applyNumberFormat="1" applyFont="1" applyFill="1" applyAlignment="1">
      <alignment vertical="center"/>
    </xf>
    <xf numFmtId="0" fontId="5" fillId="0" borderId="6" xfId="0" applyNumberFormat="1" applyFont="1" applyFill="1" applyBorder="1" applyAlignment="1">
      <alignment horizontal="centerContinuous" vertical="center"/>
    </xf>
    <xf numFmtId="0" fontId="5" fillId="0" borderId="7" xfId="0" applyNumberFormat="1" applyFont="1" applyFill="1" applyBorder="1" applyAlignment="1">
      <alignment horizontal="centerContinuous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5" fillId="0" borderId="9" xfId="0" applyNumberFormat="1" applyFont="1" applyFill="1" applyBorder="1" applyAlignment="1">
      <alignment vertical="center" shrinkToFit="1"/>
    </xf>
    <xf numFmtId="179" fontId="5" fillId="0" borderId="0" xfId="0" applyNumberFormat="1" applyFont="1" applyFill="1" applyBorder="1" applyAlignment="1">
      <alignment vertical="center"/>
    </xf>
    <xf numFmtId="180" fontId="5" fillId="2" borderId="0" xfId="0" applyNumberFormat="1" applyFont="1" applyFill="1" applyBorder="1" applyAlignment="1">
      <alignment vertical="center"/>
    </xf>
    <xf numFmtId="0" fontId="5" fillId="3" borderId="0" xfId="0" applyNumberFormat="1" applyFont="1" applyFill="1" applyBorder="1" applyAlignment="1">
      <alignment horizontal="center" vertical="center"/>
    </xf>
    <xf numFmtId="0" fontId="5" fillId="3" borderId="0" xfId="0" applyNumberFormat="1" applyFont="1" applyFill="1" applyBorder="1" applyAlignment="1">
      <alignment horizontal="distributed" vertical="center"/>
    </xf>
    <xf numFmtId="177" fontId="10" fillId="3" borderId="8" xfId="0" applyNumberFormat="1" applyFont="1" applyFill="1" applyBorder="1" applyAlignment="1">
      <alignment horizontal="right" vertical="center" shrinkToFit="1"/>
    </xf>
    <xf numFmtId="177" fontId="10" fillId="3" borderId="0" xfId="0" applyNumberFormat="1" applyFont="1" applyFill="1" applyBorder="1" applyAlignment="1">
      <alignment horizontal="right" vertical="center" shrinkToFit="1"/>
    </xf>
    <xf numFmtId="177" fontId="5" fillId="3" borderId="0" xfId="0" applyNumberFormat="1" applyFont="1" applyFill="1" applyBorder="1" applyAlignment="1">
      <alignment horizontal="right" vertical="center"/>
    </xf>
    <xf numFmtId="0" fontId="5" fillId="3" borderId="8" xfId="0" applyNumberFormat="1" applyFont="1" applyFill="1" applyBorder="1" applyAlignment="1">
      <alignment horizontal="center" vertical="center"/>
    </xf>
    <xf numFmtId="0" fontId="5" fillId="3" borderId="9" xfId="0" applyNumberFormat="1" applyFont="1" applyFill="1" applyBorder="1" applyAlignment="1">
      <alignment vertical="center" shrinkToFit="1"/>
    </xf>
    <xf numFmtId="180" fontId="5" fillId="3" borderId="0" xfId="0" applyNumberFormat="1" applyFont="1" applyFill="1" applyBorder="1" applyAlignment="1">
      <alignment vertical="center"/>
    </xf>
    <xf numFmtId="0" fontId="5" fillId="3" borderId="0" xfId="0" applyNumberFormat="1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5" fillId="0" borderId="9" xfId="0" applyNumberFormat="1" applyFont="1" applyFill="1" applyBorder="1" applyAlignment="1">
      <alignment vertical="center" wrapText="1"/>
    </xf>
    <xf numFmtId="180" fontId="5" fillId="0" borderId="0" xfId="0" applyNumberFormat="1" applyFont="1" applyFill="1" applyBorder="1" applyAlignment="1">
      <alignment vertical="center"/>
    </xf>
    <xf numFmtId="177" fontId="5" fillId="0" borderId="0" xfId="0" applyNumberFormat="1" applyFont="1" applyFill="1" applyBorder="1" applyAlignment="1">
      <alignment vertical="center"/>
    </xf>
    <xf numFmtId="41" fontId="5" fillId="0" borderId="0" xfId="1" applyFont="1" applyFill="1" applyBorder="1" applyAlignment="1">
      <alignment vertical="center"/>
    </xf>
    <xf numFmtId="0" fontId="5" fillId="3" borderId="9" xfId="0" applyNumberFormat="1" applyFont="1" applyFill="1" applyBorder="1" applyAlignment="1">
      <alignment vertical="center" wrapText="1"/>
    </xf>
    <xf numFmtId="177" fontId="5" fillId="3" borderId="0" xfId="0" applyNumberFormat="1" applyFont="1" applyFill="1" applyBorder="1" applyAlignment="1">
      <alignment vertical="center"/>
    </xf>
    <xf numFmtId="41" fontId="5" fillId="3" borderId="0" xfId="1" applyFont="1" applyFill="1" applyBorder="1" applyAlignment="1">
      <alignment vertical="center"/>
    </xf>
    <xf numFmtId="0" fontId="5" fillId="3" borderId="0" xfId="0" applyNumberFormat="1" applyFont="1" applyFill="1" applyBorder="1" applyAlignment="1">
      <alignment horizontal="distributed" vertical="center" wrapText="1"/>
    </xf>
    <xf numFmtId="181" fontId="5" fillId="3" borderId="0" xfId="0" applyNumberFormat="1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vertical="center"/>
    </xf>
    <xf numFmtId="41" fontId="5" fillId="0" borderId="0" xfId="1" applyFont="1" applyFill="1" applyAlignment="1">
      <alignment vertical="center"/>
    </xf>
    <xf numFmtId="0" fontId="5" fillId="0" borderId="11" xfId="0" applyNumberFormat="1" applyFont="1" applyFill="1" applyBorder="1" applyAlignment="1">
      <alignment horizontal="centerContinuous" vertical="center"/>
    </xf>
    <xf numFmtId="0" fontId="5" fillId="0" borderId="10" xfId="0" applyNumberFormat="1" applyFont="1" applyFill="1" applyBorder="1" applyAlignment="1">
      <alignment horizontal="centerContinuous" vertical="center"/>
    </xf>
    <xf numFmtId="0" fontId="5" fillId="0" borderId="12" xfId="0" applyNumberFormat="1" applyFont="1" applyFill="1" applyBorder="1" applyAlignment="1">
      <alignment horizontal="left" vertical="center" wrapText="1"/>
    </xf>
    <xf numFmtId="177" fontId="5" fillId="0" borderId="11" xfId="0" applyNumberFormat="1" applyFont="1" applyFill="1" applyBorder="1" applyAlignment="1">
      <alignment horizontal="right" vertical="center"/>
    </xf>
    <xf numFmtId="182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Border="1" applyAlignment="1">
      <alignment horizontal="left" vertical="center" shrinkToFit="1"/>
    </xf>
    <xf numFmtId="0" fontId="5" fillId="2" borderId="0" xfId="0" applyNumberFormat="1" applyFont="1" applyFill="1" applyBorder="1" applyAlignment="1">
      <alignment vertical="center"/>
    </xf>
    <xf numFmtId="177" fontId="5" fillId="2" borderId="0" xfId="0" applyNumberFormat="1" applyFont="1" applyFill="1" applyBorder="1" applyAlignment="1">
      <alignment vertical="center"/>
    </xf>
    <xf numFmtId="0" fontId="10" fillId="0" borderId="0" xfId="1250" applyFont="1" applyAlignment="1">
      <alignment vertical="center"/>
    </xf>
    <xf numFmtId="0" fontId="10" fillId="0" borderId="0" xfId="1250" applyFont="1" applyAlignment="1"/>
    <xf numFmtId="0" fontId="10" fillId="0" borderId="0" xfId="1250" applyFont="1" applyAlignment="1">
      <alignment horizontal="center"/>
    </xf>
    <xf numFmtId="0" fontId="10" fillId="0" borderId="0" xfId="1250" applyFont="1" applyFill="1" applyAlignment="1"/>
    <xf numFmtId="0" fontId="10" fillId="0" borderId="0" xfId="1250" applyNumberFormat="1" applyFont="1" applyFill="1" applyAlignment="1" applyProtection="1">
      <alignment horizontal="center" vertical="center"/>
    </xf>
    <xf numFmtId="0" fontId="10" fillId="0" borderId="0" xfId="1250" applyFont="1" applyFill="1" applyAlignment="1">
      <alignment vertical="center"/>
    </xf>
    <xf numFmtId="0" fontId="6" fillId="0" borderId="0" xfId="1250" applyFont="1" applyFill="1" applyAlignment="1">
      <alignment vertical="center"/>
    </xf>
    <xf numFmtId="0" fontId="6" fillId="0" borderId="0" xfId="1250" applyFont="1" applyFill="1" applyAlignment="1"/>
    <xf numFmtId="0" fontId="10" fillId="0" borderId="0" xfId="1250" applyNumberFormat="1" applyFont="1" applyFill="1" applyAlignment="1" applyProtection="1">
      <alignment vertical="center"/>
    </xf>
    <xf numFmtId="0" fontId="75" fillId="0" borderId="0" xfId="1250" applyFont="1">
      <alignment vertical="center"/>
    </xf>
    <xf numFmtId="0" fontId="72" fillId="0" borderId="5" xfId="1250" quotePrefix="1" applyFont="1" applyBorder="1" applyAlignment="1">
      <alignment horizontal="center" vertical="center" wrapText="1"/>
    </xf>
    <xf numFmtId="0" fontId="75" fillId="0" borderId="5" xfId="1250" quotePrefix="1" applyFont="1" applyBorder="1" applyAlignment="1">
      <alignment vertical="center" wrapText="1"/>
    </xf>
    <xf numFmtId="0" fontId="75" fillId="0" borderId="5" xfId="1250" quotePrefix="1" applyFont="1" applyBorder="1" applyAlignment="1">
      <alignment horizontal="center" vertical="center" wrapText="1"/>
    </xf>
    <xf numFmtId="0" fontId="75" fillId="0" borderId="5" xfId="1250" applyFont="1" applyBorder="1" applyAlignment="1">
      <alignment horizontal="center" vertical="center" wrapText="1"/>
    </xf>
    <xf numFmtId="189" fontId="75" fillId="0" borderId="5" xfId="1250" applyNumberFormat="1" applyFont="1" applyBorder="1" applyAlignment="1">
      <alignment vertical="center" wrapText="1"/>
    </xf>
    <xf numFmtId="0" fontId="75" fillId="0" borderId="0" xfId="1250" quotePrefix="1" applyFont="1" applyAlignment="1">
      <alignment vertical="center"/>
    </xf>
    <xf numFmtId="0" fontId="75" fillId="0" borderId="0" xfId="1250" applyFont="1" applyAlignment="1">
      <alignment vertical="center"/>
    </xf>
    <xf numFmtId="189" fontId="75" fillId="0" borderId="0" xfId="1250" applyNumberFormat="1" applyFont="1" applyAlignment="1">
      <alignment vertical="center"/>
    </xf>
    <xf numFmtId="0" fontId="9" fillId="0" borderId="5" xfId="1250" quotePrefix="1" applyFont="1" applyBorder="1" applyAlignment="1">
      <alignment vertical="center" wrapText="1"/>
    </xf>
    <xf numFmtId="0" fontId="9" fillId="0" borderId="5" xfId="1250" quotePrefix="1" applyFont="1" applyBorder="1" applyAlignment="1">
      <alignment horizontal="center" vertical="center" wrapText="1"/>
    </xf>
    <xf numFmtId="0" fontId="9" fillId="0" borderId="5" xfId="1250" applyFont="1" applyBorder="1" applyAlignment="1">
      <alignment horizontal="center" vertical="center" wrapText="1"/>
    </xf>
    <xf numFmtId="189" fontId="9" fillId="0" borderId="5" xfId="1250" applyNumberFormat="1" applyFont="1" applyBorder="1" applyAlignment="1">
      <alignment vertical="center" wrapText="1"/>
    </xf>
    <xf numFmtId="0" fontId="9" fillId="0" borderId="0" xfId="1250" quotePrefix="1" applyFont="1" applyAlignment="1">
      <alignment vertical="center"/>
    </xf>
    <xf numFmtId="0" fontId="9" fillId="0" borderId="0" xfId="1250" applyFont="1" applyAlignment="1">
      <alignment vertical="center"/>
    </xf>
    <xf numFmtId="189" fontId="9" fillId="0" borderId="0" xfId="1250" applyNumberFormat="1" applyFont="1" applyAlignment="1">
      <alignment vertical="center"/>
    </xf>
    <xf numFmtId="0" fontId="9" fillId="0" borderId="0" xfId="1250" applyFont="1">
      <alignment vertical="center"/>
    </xf>
    <xf numFmtId="0" fontId="75" fillId="0" borderId="5" xfId="1250" applyFont="1" applyBorder="1" applyAlignment="1">
      <alignment vertical="center" wrapText="1"/>
    </xf>
    <xf numFmtId="189" fontId="75" fillId="0" borderId="0" xfId="1250" applyNumberFormat="1" applyFont="1">
      <alignment vertical="center"/>
    </xf>
    <xf numFmtId="0" fontId="75" fillId="0" borderId="0" xfId="1250" applyFont="1" applyAlignment="1">
      <alignment horizontal="center" vertical="center"/>
    </xf>
    <xf numFmtId="0" fontId="6" fillId="0" borderId="0" xfId="1250" applyNumberFormat="1" applyFont="1" applyFill="1" applyAlignment="1" applyProtection="1">
      <alignment vertical="center"/>
    </xf>
    <xf numFmtId="0" fontId="6" fillId="0" borderId="0" xfId="1250" applyFont="1" applyAlignment="1">
      <alignment vertical="center"/>
    </xf>
    <xf numFmtId="0" fontId="6" fillId="0" borderId="0" xfId="1250" applyFont="1" applyAlignment="1"/>
    <xf numFmtId="0" fontId="72" fillId="0" borderId="0" xfId="1250" applyFont="1">
      <alignment vertical="center"/>
    </xf>
    <xf numFmtId="0" fontId="72" fillId="0" borderId="5" xfId="1250" quotePrefix="1" applyFont="1" applyBorder="1" applyAlignment="1">
      <alignment horizontal="center" vertical="center"/>
    </xf>
    <xf numFmtId="0" fontId="72" fillId="0" borderId="5" xfId="1250" quotePrefix="1" applyFont="1" applyBorder="1" applyAlignment="1">
      <alignment vertical="center" wrapText="1"/>
    </xf>
    <xf numFmtId="0" fontId="72" fillId="0" borderId="5" xfId="1250" applyFont="1" applyBorder="1" applyAlignment="1">
      <alignment vertical="center" wrapText="1"/>
    </xf>
    <xf numFmtId="0" fontId="72" fillId="0" borderId="5" xfId="1250" applyFont="1" applyBorder="1" applyAlignment="1">
      <alignment horizontal="center" vertical="center" wrapText="1"/>
    </xf>
    <xf numFmtId="0" fontId="72" fillId="0" borderId="0" xfId="1250" applyFont="1" applyAlignment="1">
      <alignment vertical="center"/>
    </xf>
    <xf numFmtId="0" fontId="72" fillId="0" borderId="0" xfId="1250" quotePrefix="1" applyFont="1" applyAlignment="1">
      <alignment vertical="center"/>
    </xf>
    <xf numFmtId="0" fontId="72" fillId="0" borderId="5" xfId="1250" applyFont="1" applyBorder="1" applyAlignment="1">
      <alignment horizontal="center" vertical="top" wrapText="1"/>
    </xf>
    <xf numFmtId="0" fontId="72" fillId="0" borderId="5" xfId="1250" applyFont="1" applyBorder="1" applyAlignment="1">
      <alignment vertical="top" wrapText="1"/>
    </xf>
    <xf numFmtId="0" fontId="72" fillId="0" borderId="0" xfId="1250" applyFont="1" applyAlignment="1">
      <alignment vertical="top"/>
    </xf>
    <xf numFmtId="0" fontId="72" fillId="0" borderId="0" xfId="1250" quotePrefix="1" applyFont="1" applyAlignment="1">
      <alignment vertical="top"/>
    </xf>
    <xf numFmtId="0" fontId="72" fillId="0" borderId="0" xfId="1250" applyFont="1" applyAlignment="1">
      <alignment horizontal="center" vertical="center"/>
    </xf>
    <xf numFmtId="190" fontId="72" fillId="0" borderId="5" xfId="1250" applyNumberFormat="1" applyFont="1" applyBorder="1" applyAlignment="1">
      <alignment vertical="center" wrapText="1"/>
    </xf>
    <xf numFmtId="190" fontId="72" fillId="0" borderId="5" xfId="1250" applyNumberFormat="1" applyFont="1" applyBorder="1" applyAlignment="1">
      <alignment vertical="top" wrapText="1"/>
    </xf>
    <xf numFmtId="191" fontId="72" fillId="0" borderId="5" xfId="1250" applyNumberFormat="1" applyFont="1" applyBorder="1" applyAlignment="1">
      <alignment vertical="center" wrapText="1"/>
    </xf>
    <xf numFmtId="189" fontId="76" fillId="0" borderId="5" xfId="1250" applyNumberFormat="1" applyFont="1" applyBorder="1" applyAlignment="1">
      <alignment vertical="center" wrapText="1"/>
    </xf>
    <xf numFmtId="177" fontId="10" fillId="0" borderId="6" xfId="0" applyNumberFormat="1" applyFont="1" applyFill="1" applyBorder="1" applyAlignment="1">
      <alignment horizontal="right" vertical="center" shrinkToFi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distributed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5" fillId="0" borderId="0" xfId="1250" quotePrefix="1" applyFont="1">
      <alignment vertical="center"/>
    </xf>
    <xf numFmtId="0" fontId="6" fillId="0" borderId="0" xfId="1250" applyNumberFormat="1" applyFont="1" applyFill="1" applyAlignment="1" applyProtection="1">
      <alignment horizontal="center" vertical="center"/>
    </xf>
    <xf numFmtId="0" fontId="72" fillId="0" borderId="5" xfId="1250" quotePrefix="1" applyFont="1" applyBorder="1" applyAlignment="1">
      <alignment horizontal="center" vertical="center"/>
    </xf>
    <xf numFmtId="0" fontId="72" fillId="0" borderId="5" xfId="1250" quotePrefix="1" applyFont="1" applyBorder="1" applyAlignment="1">
      <alignment horizontal="center" vertical="center" wrapText="1"/>
    </xf>
    <xf numFmtId="0" fontId="72" fillId="0" borderId="0" xfId="1250" quotePrefix="1" applyFont="1">
      <alignment vertical="center"/>
    </xf>
  </cellXfs>
  <cellStyles count="1251">
    <cellStyle name=" " xfId="2"/>
    <cellStyle name="          _x000d__x000a_386grabber=vga.3gr_x000d__x000a_" xfId="3"/>
    <cellStyle name=" _1-1-7 기계내역서" xfId="4"/>
    <cellStyle name=" _97연말" xfId="5"/>
    <cellStyle name=" _97연말_1-1-7 기계내역서" xfId="6"/>
    <cellStyle name=" _97연말_강남삼성병원일위대가-12.21(일위대가내역서)" xfId="7"/>
    <cellStyle name=" _97연말_견적내역서(기업재활센터 사무실신설공사)" xfId="8"/>
    <cellStyle name=" _97연말_견적대비표" xfId="9"/>
    <cellStyle name=" _97연말_계약내역서(방이)" xfId="10"/>
    <cellStyle name=" _97연말_내역서(종)" xfId="11"/>
    <cellStyle name=" _97연말_내역서(종)_1" xfId="12"/>
    <cellStyle name=" _97연말_단가대비표" xfId="13"/>
    <cellStyle name=" _97연말_산근" xfId="14"/>
    <cellStyle name=" _97연말_연세재단 전기공사(MOF,CT교체)" xfId="15"/>
    <cellStyle name=" _97연말_일위대가" xfId="16"/>
    <cellStyle name=" _97연말_일위대가목록" xfId="17"/>
    <cellStyle name=" _97연말_황세영산부인과 인테리어 공사 -11-28-(현장실행)" xfId="18"/>
    <cellStyle name=" _97연말1" xfId="19"/>
    <cellStyle name=" _97연말1_1-1-7 기계내역서" xfId="20"/>
    <cellStyle name=" _97연말1_강남삼성병원일위대가-12.21(일위대가내역서)" xfId="21"/>
    <cellStyle name=" _97연말1_견적내역서(기업재활센터 사무실신설공사)" xfId="22"/>
    <cellStyle name=" _97연말1_견적대비표" xfId="23"/>
    <cellStyle name=" _97연말1_계약내역서(방이)" xfId="24"/>
    <cellStyle name=" _97연말1_내역서(종)" xfId="25"/>
    <cellStyle name=" _97연말1_내역서(종)_1" xfId="26"/>
    <cellStyle name=" _97연말1_단가대비표" xfId="27"/>
    <cellStyle name=" _97연말1_산근" xfId="28"/>
    <cellStyle name=" _97연말1_연세재단 전기공사(MOF,CT교체)" xfId="29"/>
    <cellStyle name=" _97연말1_일위대가" xfId="30"/>
    <cellStyle name=" _97연말1_일위대가목록" xfId="31"/>
    <cellStyle name=" _97연말1_황세영산부인과 인테리어 공사 -11-28-(현장실행)" xfId="32"/>
    <cellStyle name=" _Book1" xfId="33"/>
    <cellStyle name=" _Book1_1-1-7 기계내역서" xfId="34"/>
    <cellStyle name=" _Book1_강남삼성병원일위대가-12.21(일위대가내역서)" xfId="35"/>
    <cellStyle name=" _Book1_견적내역서(기업재활센터 사무실신설공사)" xfId="36"/>
    <cellStyle name=" _Book1_견적대비표" xfId="37"/>
    <cellStyle name=" _Book1_계약내역서(방이)" xfId="38"/>
    <cellStyle name=" _Book1_내역서(종)" xfId="39"/>
    <cellStyle name=" _Book1_내역서(종)_1" xfId="40"/>
    <cellStyle name=" _Book1_단가대비표" xfId="41"/>
    <cellStyle name=" _Book1_산근" xfId="42"/>
    <cellStyle name=" _Book1_연세재단 전기공사(MOF,CT교체)" xfId="43"/>
    <cellStyle name=" _Book1_일위대가" xfId="44"/>
    <cellStyle name=" _Book1_일위대가목록" xfId="45"/>
    <cellStyle name=" _Book1_황세영산부인과 인테리어 공사 -11-28-(현장실행)" xfId="46"/>
    <cellStyle name=" _강남삼성병원일위대가-12.21(일위대가내역서)" xfId="47"/>
    <cellStyle name=" _견적내역서(기업재활센터 사무실신설공사)" xfId="48"/>
    <cellStyle name=" _견적대비표" xfId="49"/>
    <cellStyle name=" _계약내역서(방이)" xfId="50"/>
    <cellStyle name=" _내역서(종)" xfId="51"/>
    <cellStyle name=" _내역서(종)_1" xfId="52"/>
    <cellStyle name=" _단가대비표" xfId="53"/>
    <cellStyle name=" _산근" xfId="54"/>
    <cellStyle name=" _연세재단 전기공사(MOF,CT교체)" xfId="55"/>
    <cellStyle name=" _일위대가" xfId="56"/>
    <cellStyle name=" _일위대가목록" xfId="57"/>
    <cellStyle name=" _황세영산부인과 인테리어 공사 -11-28-(현장실행)" xfId="58"/>
    <cellStyle name=" 1" xfId="59"/>
    <cellStyle name=" 10" xfId="60"/>
    <cellStyle name=" 100" xfId="61"/>
    <cellStyle name=" 101" xfId="62"/>
    <cellStyle name=" 102" xfId="63"/>
    <cellStyle name=" 103" xfId="64"/>
    <cellStyle name=" 104" xfId="65"/>
    <cellStyle name=" 105" xfId="66"/>
    <cellStyle name=" 106" xfId="67"/>
    <cellStyle name=" 107" xfId="68"/>
    <cellStyle name=" 108" xfId="69"/>
    <cellStyle name=" 109" xfId="70"/>
    <cellStyle name=" 11" xfId="71"/>
    <cellStyle name=" 110" xfId="72"/>
    <cellStyle name=" 111" xfId="73"/>
    <cellStyle name=" 112" xfId="74"/>
    <cellStyle name=" 113" xfId="75"/>
    <cellStyle name=" 114" xfId="76"/>
    <cellStyle name=" 115" xfId="77"/>
    <cellStyle name=" 116" xfId="78"/>
    <cellStyle name=" 117" xfId="79"/>
    <cellStyle name=" 118" xfId="80"/>
    <cellStyle name=" 119" xfId="81"/>
    <cellStyle name=" 12" xfId="82"/>
    <cellStyle name=" 120" xfId="83"/>
    <cellStyle name=" 121" xfId="84"/>
    <cellStyle name=" 122" xfId="85"/>
    <cellStyle name=" 123" xfId="86"/>
    <cellStyle name=" 124" xfId="87"/>
    <cellStyle name=" 125" xfId="88"/>
    <cellStyle name=" 126" xfId="89"/>
    <cellStyle name=" 127" xfId="90"/>
    <cellStyle name=" 128" xfId="91"/>
    <cellStyle name=" 129" xfId="92"/>
    <cellStyle name=" 13" xfId="93"/>
    <cellStyle name=" 130" xfId="94"/>
    <cellStyle name=" 131" xfId="95"/>
    <cellStyle name=" 132" xfId="96"/>
    <cellStyle name=" 133" xfId="97"/>
    <cellStyle name=" 134" xfId="98"/>
    <cellStyle name=" 135" xfId="99"/>
    <cellStyle name=" 136" xfId="100"/>
    <cellStyle name=" 137" xfId="101"/>
    <cellStyle name=" 138" xfId="102"/>
    <cellStyle name=" 139" xfId="103"/>
    <cellStyle name=" 14" xfId="104"/>
    <cellStyle name=" 140" xfId="105"/>
    <cellStyle name=" 141" xfId="106"/>
    <cellStyle name=" 142" xfId="107"/>
    <cellStyle name=" 143" xfId="108"/>
    <cellStyle name=" 144" xfId="109"/>
    <cellStyle name=" 145" xfId="110"/>
    <cellStyle name=" 146" xfId="111"/>
    <cellStyle name=" 147" xfId="112"/>
    <cellStyle name=" 148" xfId="113"/>
    <cellStyle name=" 149" xfId="114"/>
    <cellStyle name=" 15" xfId="115"/>
    <cellStyle name=" 150" xfId="116"/>
    <cellStyle name=" 151" xfId="117"/>
    <cellStyle name=" 152" xfId="118"/>
    <cellStyle name=" 153" xfId="119"/>
    <cellStyle name=" 154" xfId="120"/>
    <cellStyle name=" 155" xfId="121"/>
    <cellStyle name=" 156" xfId="122"/>
    <cellStyle name=" 157" xfId="123"/>
    <cellStyle name=" 158" xfId="124"/>
    <cellStyle name=" 159" xfId="125"/>
    <cellStyle name=" 16" xfId="126"/>
    <cellStyle name=" 160" xfId="127"/>
    <cellStyle name=" 161" xfId="128"/>
    <cellStyle name=" 162" xfId="129"/>
    <cellStyle name=" 163" xfId="130"/>
    <cellStyle name=" 164" xfId="131"/>
    <cellStyle name=" 165" xfId="132"/>
    <cellStyle name=" 166" xfId="133"/>
    <cellStyle name=" 167" xfId="134"/>
    <cellStyle name=" 168" xfId="135"/>
    <cellStyle name=" 169" xfId="136"/>
    <cellStyle name=" 17" xfId="137"/>
    <cellStyle name=" 170" xfId="138"/>
    <cellStyle name=" 171" xfId="139"/>
    <cellStyle name=" 172" xfId="140"/>
    <cellStyle name=" 173" xfId="141"/>
    <cellStyle name=" 174" xfId="142"/>
    <cellStyle name=" 175" xfId="143"/>
    <cellStyle name=" 176" xfId="144"/>
    <cellStyle name=" 177" xfId="145"/>
    <cellStyle name=" 178" xfId="146"/>
    <cellStyle name=" 179" xfId="147"/>
    <cellStyle name=" 18" xfId="148"/>
    <cellStyle name=" 180" xfId="149"/>
    <cellStyle name=" 181" xfId="150"/>
    <cellStyle name=" 182" xfId="151"/>
    <cellStyle name=" 183" xfId="152"/>
    <cellStyle name=" 184" xfId="153"/>
    <cellStyle name=" 185" xfId="154"/>
    <cellStyle name=" 186" xfId="155"/>
    <cellStyle name=" 187" xfId="156"/>
    <cellStyle name=" 188" xfId="157"/>
    <cellStyle name=" 189" xfId="158"/>
    <cellStyle name=" 19" xfId="159"/>
    <cellStyle name=" 190" xfId="160"/>
    <cellStyle name=" 191" xfId="161"/>
    <cellStyle name=" 192" xfId="162"/>
    <cellStyle name=" 193" xfId="163"/>
    <cellStyle name=" 194" xfId="164"/>
    <cellStyle name=" 195" xfId="165"/>
    <cellStyle name=" 196" xfId="166"/>
    <cellStyle name=" 197" xfId="167"/>
    <cellStyle name=" 198" xfId="168"/>
    <cellStyle name=" 199" xfId="169"/>
    <cellStyle name=" 2" xfId="170"/>
    <cellStyle name=" 20" xfId="171"/>
    <cellStyle name=" 200" xfId="172"/>
    <cellStyle name=" 201" xfId="173"/>
    <cellStyle name=" 202" xfId="174"/>
    <cellStyle name=" 203" xfId="175"/>
    <cellStyle name=" 204" xfId="176"/>
    <cellStyle name=" 205" xfId="177"/>
    <cellStyle name=" 206" xfId="178"/>
    <cellStyle name=" 207" xfId="179"/>
    <cellStyle name=" 208" xfId="180"/>
    <cellStyle name=" 209" xfId="181"/>
    <cellStyle name=" 21" xfId="182"/>
    <cellStyle name=" 210" xfId="183"/>
    <cellStyle name=" 211" xfId="184"/>
    <cellStyle name=" 212" xfId="185"/>
    <cellStyle name=" 213" xfId="186"/>
    <cellStyle name=" 214" xfId="187"/>
    <cellStyle name=" 215" xfId="188"/>
    <cellStyle name=" 216" xfId="189"/>
    <cellStyle name=" 217" xfId="190"/>
    <cellStyle name=" 218" xfId="191"/>
    <cellStyle name=" 219" xfId="192"/>
    <cellStyle name=" 22" xfId="193"/>
    <cellStyle name=" 220" xfId="194"/>
    <cellStyle name=" 221" xfId="195"/>
    <cellStyle name=" 222" xfId="196"/>
    <cellStyle name=" 223" xfId="197"/>
    <cellStyle name=" 224" xfId="198"/>
    <cellStyle name=" 225" xfId="199"/>
    <cellStyle name=" 226" xfId="200"/>
    <cellStyle name=" 227" xfId="201"/>
    <cellStyle name=" 228" xfId="202"/>
    <cellStyle name=" 229" xfId="203"/>
    <cellStyle name=" 23" xfId="204"/>
    <cellStyle name=" 230" xfId="205"/>
    <cellStyle name=" 231" xfId="206"/>
    <cellStyle name=" 232" xfId="207"/>
    <cellStyle name=" 233" xfId="208"/>
    <cellStyle name=" 234" xfId="209"/>
    <cellStyle name=" 235" xfId="210"/>
    <cellStyle name=" 236" xfId="211"/>
    <cellStyle name=" 237" xfId="212"/>
    <cellStyle name=" 238" xfId="213"/>
    <cellStyle name=" 239" xfId="214"/>
    <cellStyle name=" 24" xfId="215"/>
    <cellStyle name=" 240" xfId="216"/>
    <cellStyle name=" 241" xfId="217"/>
    <cellStyle name=" 242" xfId="218"/>
    <cellStyle name=" 243" xfId="219"/>
    <cellStyle name=" 244" xfId="220"/>
    <cellStyle name=" 245" xfId="221"/>
    <cellStyle name=" 246" xfId="222"/>
    <cellStyle name=" 247" xfId="223"/>
    <cellStyle name=" 248" xfId="224"/>
    <cellStyle name=" 249" xfId="225"/>
    <cellStyle name=" 25" xfId="226"/>
    <cellStyle name=" 250" xfId="227"/>
    <cellStyle name=" 251" xfId="228"/>
    <cellStyle name=" 252" xfId="229"/>
    <cellStyle name=" 253" xfId="230"/>
    <cellStyle name=" 254" xfId="231"/>
    <cellStyle name=" 255" xfId="232"/>
    <cellStyle name=" 256" xfId="233"/>
    <cellStyle name=" 257" xfId="234"/>
    <cellStyle name=" 258" xfId="235"/>
    <cellStyle name=" 259" xfId="236"/>
    <cellStyle name=" 26" xfId="237"/>
    <cellStyle name=" 260" xfId="238"/>
    <cellStyle name=" 261" xfId="239"/>
    <cellStyle name=" 262" xfId="240"/>
    <cellStyle name=" 263" xfId="241"/>
    <cellStyle name=" 264" xfId="242"/>
    <cellStyle name=" 265" xfId="243"/>
    <cellStyle name=" 266" xfId="244"/>
    <cellStyle name=" 267" xfId="245"/>
    <cellStyle name=" 268" xfId="246"/>
    <cellStyle name=" 269" xfId="247"/>
    <cellStyle name=" 27" xfId="248"/>
    <cellStyle name=" 270" xfId="249"/>
    <cellStyle name=" 271" xfId="250"/>
    <cellStyle name=" 272" xfId="251"/>
    <cellStyle name=" 273" xfId="252"/>
    <cellStyle name=" 274" xfId="253"/>
    <cellStyle name=" 275" xfId="254"/>
    <cellStyle name=" 276" xfId="255"/>
    <cellStyle name=" 277" xfId="256"/>
    <cellStyle name=" 278" xfId="257"/>
    <cellStyle name=" 279" xfId="258"/>
    <cellStyle name=" 28" xfId="259"/>
    <cellStyle name=" 280" xfId="260"/>
    <cellStyle name=" 281" xfId="261"/>
    <cellStyle name=" 282" xfId="262"/>
    <cellStyle name=" 283" xfId="263"/>
    <cellStyle name=" 284" xfId="264"/>
    <cellStyle name=" 285" xfId="265"/>
    <cellStyle name=" 286" xfId="266"/>
    <cellStyle name=" 287" xfId="267"/>
    <cellStyle name=" 288" xfId="268"/>
    <cellStyle name=" 289" xfId="269"/>
    <cellStyle name=" 29" xfId="270"/>
    <cellStyle name=" 290" xfId="271"/>
    <cellStyle name=" 291" xfId="272"/>
    <cellStyle name=" 292" xfId="273"/>
    <cellStyle name=" 293" xfId="274"/>
    <cellStyle name=" 294" xfId="275"/>
    <cellStyle name=" 295" xfId="276"/>
    <cellStyle name=" 296" xfId="277"/>
    <cellStyle name=" 297" xfId="278"/>
    <cellStyle name=" 298" xfId="279"/>
    <cellStyle name=" 299" xfId="280"/>
    <cellStyle name=" 3" xfId="281"/>
    <cellStyle name=" 30" xfId="282"/>
    <cellStyle name=" 300" xfId="283"/>
    <cellStyle name=" 301" xfId="284"/>
    <cellStyle name=" 302" xfId="285"/>
    <cellStyle name=" 303" xfId="286"/>
    <cellStyle name=" 304" xfId="287"/>
    <cellStyle name=" 305" xfId="288"/>
    <cellStyle name=" 306" xfId="289"/>
    <cellStyle name=" 307" xfId="290"/>
    <cellStyle name=" 308" xfId="291"/>
    <cellStyle name=" 309" xfId="292"/>
    <cellStyle name=" 31" xfId="293"/>
    <cellStyle name=" 310" xfId="294"/>
    <cellStyle name=" 311" xfId="295"/>
    <cellStyle name=" 312" xfId="296"/>
    <cellStyle name=" 313" xfId="297"/>
    <cellStyle name=" 314" xfId="298"/>
    <cellStyle name=" 315" xfId="299"/>
    <cellStyle name=" 316" xfId="300"/>
    <cellStyle name=" 317" xfId="301"/>
    <cellStyle name=" 318" xfId="302"/>
    <cellStyle name=" 319" xfId="303"/>
    <cellStyle name=" 32" xfId="304"/>
    <cellStyle name=" 320" xfId="305"/>
    <cellStyle name=" 321" xfId="306"/>
    <cellStyle name=" 322" xfId="307"/>
    <cellStyle name=" 323" xfId="308"/>
    <cellStyle name=" 324" xfId="309"/>
    <cellStyle name=" 325" xfId="310"/>
    <cellStyle name=" 326" xfId="311"/>
    <cellStyle name=" 327" xfId="312"/>
    <cellStyle name=" 328" xfId="313"/>
    <cellStyle name=" 329" xfId="314"/>
    <cellStyle name=" 33" xfId="315"/>
    <cellStyle name=" 330" xfId="316"/>
    <cellStyle name=" 331" xfId="317"/>
    <cellStyle name=" 332" xfId="318"/>
    <cellStyle name=" 333" xfId="319"/>
    <cellStyle name=" 334" xfId="320"/>
    <cellStyle name=" 335" xfId="321"/>
    <cellStyle name=" 336" xfId="322"/>
    <cellStyle name=" 337" xfId="323"/>
    <cellStyle name=" 338" xfId="324"/>
    <cellStyle name=" 339" xfId="325"/>
    <cellStyle name=" 34" xfId="326"/>
    <cellStyle name=" 340" xfId="327"/>
    <cellStyle name=" 341" xfId="328"/>
    <cellStyle name=" 342" xfId="329"/>
    <cellStyle name=" 343" xfId="330"/>
    <cellStyle name=" 344" xfId="331"/>
    <cellStyle name=" 345" xfId="332"/>
    <cellStyle name=" 346" xfId="333"/>
    <cellStyle name=" 347" xfId="334"/>
    <cellStyle name=" 348" xfId="335"/>
    <cellStyle name=" 349" xfId="336"/>
    <cellStyle name=" 35" xfId="337"/>
    <cellStyle name=" 350" xfId="338"/>
    <cellStyle name=" 351" xfId="339"/>
    <cellStyle name=" 352" xfId="340"/>
    <cellStyle name=" 353" xfId="341"/>
    <cellStyle name=" 354" xfId="342"/>
    <cellStyle name=" 355" xfId="343"/>
    <cellStyle name=" 356" xfId="344"/>
    <cellStyle name=" 357" xfId="345"/>
    <cellStyle name=" 358" xfId="346"/>
    <cellStyle name=" 359" xfId="347"/>
    <cellStyle name=" 36" xfId="348"/>
    <cellStyle name=" 360" xfId="349"/>
    <cellStyle name=" 361" xfId="350"/>
    <cellStyle name=" 362" xfId="351"/>
    <cellStyle name=" 363" xfId="352"/>
    <cellStyle name=" 364" xfId="353"/>
    <cellStyle name=" 365" xfId="354"/>
    <cellStyle name=" 366" xfId="355"/>
    <cellStyle name=" 367" xfId="356"/>
    <cellStyle name=" 368" xfId="357"/>
    <cellStyle name=" 369" xfId="358"/>
    <cellStyle name=" 37" xfId="359"/>
    <cellStyle name=" 370" xfId="360"/>
    <cellStyle name=" 371" xfId="361"/>
    <cellStyle name=" 372" xfId="362"/>
    <cellStyle name=" 373" xfId="363"/>
    <cellStyle name=" 374" xfId="364"/>
    <cellStyle name=" 375" xfId="365"/>
    <cellStyle name=" 376" xfId="366"/>
    <cellStyle name=" 377" xfId="367"/>
    <cellStyle name=" 378" xfId="368"/>
    <cellStyle name=" 379" xfId="369"/>
    <cellStyle name=" 38" xfId="370"/>
    <cellStyle name=" 380" xfId="371"/>
    <cellStyle name=" 381" xfId="372"/>
    <cellStyle name=" 382" xfId="373"/>
    <cellStyle name=" 383" xfId="374"/>
    <cellStyle name=" 384" xfId="375"/>
    <cellStyle name=" 385" xfId="376"/>
    <cellStyle name=" 386" xfId="377"/>
    <cellStyle name=" 387" xfId="378"/>
    <cellStyle name=" 388" xfId="379"/>
    <cellStyle name=" 389" xfId="380"/>
    <cellStyle name=" 39" xfId="381"/>
    <cellStyle name=" 390" xfId="382"/>
    <cellStyle name=" 391" xfId="383"/>
    <cellStyle name=" 392" xfId="384"/>
    <cellStyle name=" 393" xfId="385"/>
    <cellStyle name=" 394" xfId="386"/>
    <cellStyle name=" 395" xfId="387"/>
    <cellStyle name=" 396" xfId="388"/>
    <cellStyle name=" 397" xfId="389"/>
    <cellStyle name=" 398" xfId="390"/>
    <cellStyle name=" 399" xfId="391"/>
    <cellStyle name=" 4" xfId="392"/>
    <cellStyle name=" 40" xfId="393"/>
    <cellStyle name=" 400" xfId="394"/>
    <cellStyle name=" 401" xfId="395"/>
    <cellStyle name=" 402" xfId="396"/>
    <cellStyle name=" 403" xfId="397"/>
    <cellStyle name=" 404" xfId="398"/>
    <cellStyle name=" 405" xfId="399"/>
    <cellStyle name=" 406" xfId="400"/>
    <cellStyle name=" 407" xfId="401"/>
    <cellStyle name=" 408" xfId="402"/>
    <cellStyle name=" 409" xfId="403"/>
    <cellStyle name=" 41" xfId="404"/>
    <cellStyle name=" 410" xfId="405"/>
    <cellStyle name=" 411" xfId="406"/>
    <cellStyle name=" 412" xfId="407"/>
    <cellStyle name=" 413" xfId="408"/>
    <cellStyle name=" 414" xfId="409"/>
    <cellStyle name=" 415" xfId="410"/>
    <cellStyle name=" 416" xfId="411"/>
    <cellStyle name=" 417" xfId="412"/>
    <cellStyle name=" 418" xfId="413"/>
    <cellStyle name=" 419" xfId="414"/>
    <cellStyle name=" 42" xfId="415"/>
    <cellStyle name=" 420" xfId="416"/>
    <cellStyle name=" 421" xfId="417"/>
    <cellStyle name=" 422" xfId="418"/>
    <cellStyle name=" 423" xfId="419"/>
    <cellStyle name=" 424" xfId="420"/>
    <cellStyle name=" 425" xfId="421"/>
    <cellStyle name=" 426" xfId="422"/>
    <cellStyle name=" 427" xfId="423"/>
    <cellStyle name=" 428" xfId="424"/>
    <cellStyle name=" 429" xfId="425"/>
    <cellStyle name=" 43" xfId="426"/>
    <cellStyle name=" 430" xfId="427"/>
    <cellStyle name=" 431" xfId="428"/>
    <cellStyle name=" 432" xfId="429"/>
    <cellStyle name=" 433" xfId="430"/>
    <cellStyle name=" 434" xfId="431"/>
    <cellStyle name=" 435" xfId="432"/>
    <cellStyle name=" 436" xfId="433"/>
    <cellStyle name=" 437" xfId="434"/>
    <cellStyle name=" 438" xfId="435"/>
    <cellStyle name=" 439" xfId="436"/>
    <cellStyle name=" 44" xfId="437"/>
    <cellStyle name=" 440" xfId="438"/>
    <cellStyle name=" 441" xfId="439"/>
    <cellStyle name=" 442" xfId="440"/>
    <cellStyle name=" 443" xfId="441"/>
    <cellStyle name=" 444" xfId="442"/>
    <cellStyle name=" 445" xfId="443"/>
    <cellStyle name=" 446" xfId="444"/>
    <cellStyle name=" 447" xfId="445"/>
    <cellStyle name=" 448" xfId="446"/>
    <cellStyle name=" 449" xfId="447"/>
    <cellStyle name=" 45" xfId="448"/>
    <cellStyle name=" 450" xfId="449"/>
    <cellStyle name=" 451" xfId="450"/>
    <cellStyle name=" 452" xfId="451"/>
    <cellStyle name=" 453" xfId="452"/>
    <cellStyle name=" 454" xfId="453"/>
    <cellStyle name=" 455" xfId="454"/>
    <cellStyle name=" 456" xfId="455"/>
    <cellStyle name=" 457" xfId="456"/>
    <cellStyle name=" 458" xfId="457"/>
    <cellStyle name=" 459" xfId="458"/>
    <cellStyle name=" 46" xfId="459"/>
    <cellStyle name=" 460" xfId="460"/>
    <cellStyle name=" 461" xfId="461"/>
    <cellStyle name=" 462" xfId="462"/>
    <cellStyle name=" 463" xfId="463"/>
    <cellStyle name=" 464" xfId="464"/>
    <cellStyle name=" 465" xfId="465"/>
    <cellStyle name=" 466" xfId="466"/>
    <cellStyle name=" 467" xfId="467"/>
    <cellStyle name=" 468" xfId="468"/>
    <cellStyle name=" 469" xfId="469"/>
    <cellStyle name=" 47" xfId="470"/>
    <cellStyle name=" 470" xfId="471"/>
    <cellStyle name=" 471" xfId="472"/>
    <cellStyle name=" 472" xfId="473"/>
    <cellStyle name=" 473" xfId="474"/>
    <cellStyle name=" 474" xfId="475"/>
    <cellStyle name=" 475" xfId="476"/>
    <cellStyle name=" 476" xfId="477"/>
    <cellStyle name=" 477" xfId="478"/>
    <cellStyle name=" 478" xfId="479"/>
    <cellStyle name=" 479" xfId="480"/>
    <cellStyle name=" 48" xfId="481"/>
    <cellStyle name=" 480" xfId="482"/>
    <cellStyle name=" 481" xfId="483"/>
    <cellStyle name=" 482" xfId="484"/>
    <cellStyle name=" 483" xfId="485"/>
    <cellStyle name=" 484" xfId="486"/>
    <cellStyle name=" 485" xfId="487"/>
    <cellStyle name=" 486" xfId="488"/>
    <cellStyle name=" 487" xfId="489"/>
    <cellStyle name=" 488" xfId="490"/>
    <cellStyle name=" 489" xfId="491"/>
    <cellStyle name=" 49" xfId="492"/>
    <cellStyle name=" 490" xfId="493"/>
    <cellStyle name=" 491" xfId="494"/>
    <cellStyle name=" 492" xfId="495"/>
    <cellStyle name=" 493" xfId="496"/>
    <cellStyle name=" 494" xfId="497"/>
    <cellStyle name=" 495" xfId="498"/>
    <cellStyle name=" 496" xfId="499"/>
    <cellStyle name=" 497" xfId="500"/>
    <cellStyle name=" 498" xfId="501"/>
    <cellStyle name=" 499" xfId="502"/>
    <cellStyle name=" 5" xfId="503"/>
    <cellStyle name=" 50" xfId="504"/>
    <cellStyle name=" 500" xfId="505"/>
    <cellStyle name=" 501" xfId="506"/>
    <cellStyle name=" 502" xfId="507"/>
    <cellStyle name=" 503" xfId="508"/>
    <cellStyle name=" 504" xfId="509"/>
    <cellStyle name=" 505" xfId="510"/>
    <cellStyle name=" 506" xfId="511"/>
    <cellStyle name=" 507" xfId="512"/>
    <cellStyle name=" 508" xfId="513"/>
    <cellStyle name=" 509" xfId="514"/>
    <cellStyle name=" 51" xfId="515"/>
    <cellStyle name=" 52" xfId="516"/>
    <cellStyle name=" 53" xfId="517"/>
    <cellStyle name=" 54" xfId="518"/>
    <cellStyle name=" 55" xfId="519"/>
    <cellStyle name=" 56" xfId="520"/>
    <cellStyle name=" 57" xfId="521"/>
    <cellStyle name=" 58" xfId="522"/>
    <cellStyle name=" 59" xfId="523"/>
    <cellStyle name=" 6" xfId="524"/>
    <cellStyle name=" 60" xfId="525"/>
    <cellStyle name=" 61" xfId="526"/>
    <cellStyle name=" 62" xfId="527"/>
    <cellStyle name=" 63" xfId="528"/>
    <cellStyle name=" 64" xfId="529"/>
    <cellStyle name=" 65" xfId="530"/>
    <cellStyle name=" 66" xfId="531"/>
    <cellStyle name=" 67" xfId="532"/>
    <cellStyle name=" 68" xfId="533"/>
    <cellStyle name=" 69" xfId="534"/>
    <cellStyle name=" 7" xfId="535"/>
    <cellStyle name=" 70" xfId="536"/>
    <cellStyle name=" 71" xfId="537"/>
    <cellStyle name=" 72" xfId="538"/>
    <cellStyle name=" 73" xfId="539"/>
    <cellStyle name=" 74" xfId="540"/>
    <cellStyle name=" 75" xfId="541"/>
    <cellStyle name=" 76" xfId="542"/>
    <cellStyle name=" 77" xfId="543"/>
    <cellStyle name=" 78" xfId="544"/>
    <cellStyle name=" 79" xfId="545"/>
    <cellStyle name=" 8" xfId="546"/>
    <cellStyle name=" 80" xfId="547"/>
    <cellStyle name=" 81" xfId="548"/>
    <cellStyle name=" 82" xfId="549"/>
    <cellStyle name=" 83" xfId="550"/>
    <cellStyle name=" 84" xfId="551"/>
    <cellStyle name=" 85" xfId="552"/>
    <cellStyle name=" 86" xfId="553"/>
    <cellStyle name=" 87" xfId="554"/>
    <cellStyle name=" 88" xfId="555"/>
    <cellStyle name=" 89" xfId="556"/>
    <cellStyle name=" 9" xfId="557"/>
    <cellStyle name=" 90" xfId="558"/>
    <cellStyle name=" 91" xfId="559"/>
    <cellStyle name=" 92" xfId="560"/>
    <cellStyle name=" 93" xfId="561"/>
    <cellStyle name=" 94" xfId="562"/>
    <cellStyle name=" 95" xfId="563"/>
    <cellStyle name=" 96" xfId="564"/>
    <cellStyle name=" 97" xfId="565"/>
    <cellStyle name=" 98" xfId="566"/>
    <cellStyle name=" 99" xfId="567"/>
    <cellStyle name="#_cost9702 (2)_계통도 (2)_계통도 " xfId="568"/>
    <cellStyle name="#_cost9702 (2)_공사비예산서 (2)_계통도 " xfId="569"/>
    <cellStyle name="#_cost9702 (2)_공사비예산서_계통도 " xfId="570"/>
    <cellStyle name="#_cost9702 (2)_예정공정표 (2)_계통도 " xfId="571"/>
    <cellStyle name="#_cost9702 (2)_주요자재_계통도 " xfId="572"/>
    <cellStyle name="#_목차 " xfId="573"/>
    <cellStyle name="#_목차 _단가" xfId="574"/>
    <cellStyle name="#_예정공정표_계통도 " xfId="575"/>
    <cellStyle name="#_품셈 " xfId="576"/>
    <cellStyle name="#_품셈_계통도 " xfId="577"/>
    <cellStyle name="(1)" xfId="578"/>
    <cellStyle name="??&amp;O?&amp;H?_x0008__x000f__x0007_?_x0007__x0001__x0001_" xfId="579"/>
    <cellStyle name="??&amp;O?&amp;H?_x0008_??_x0007__x0001__x0001_" xfId="580"/>
    <cellStyle name="??&amp;쏗?뷐9_x0008__x0011__x0007_?_x0007__x0001__x0001_" xfId="581"/>
    <cellStyle name="???­ [0]_º?¼± ±æ¾?±?º? ¼?·® ??°??? " xfId="582"/>
    <cellStyle name="?_x001d_??%U©÷u&amp;H©÷9_x0008_?_x0009_s_x000a__x0007__x0001__x0001_" xfId="583"/>
    <cellStyle name="???­_º?¼± ±æ¾?±?º? ¼?·® ??°??? " xfId="584"/>
    <cellStyle name="??_ ???? " xfId="585"/>
    <cellStyle name="?¡±¢¥?_?¨ù??¢´¢¥_¢¬???¢â? " xfId="586"/>
    <cellStyle name="?ðÇ%U?&amp;H?_x0008_?s_x000a__x0007__x0001__x0001_" xfId="587"/>
    <cellStyle name="?Þ¸¶ [0]_º?¼± ±æ¾?±?º? ¼?·® ??°??? " xfId="588"/>
    <cellStyle name="?Þ¸¶_º?¼± ±æ¾?±?º? ¼?·® ??°??? " xfId="589"/>
    <cellStyle name="?W?_laroux" xfId="590"/>
    <cellStyle name="?핺_CASH FLOW " xfId="591"/>
    <cellStyle name="_(02.09.23  64,000평)인천 삼산1지구 2블럭 " xfId="592"/>
    <cellStyle name="_검암2차사전공사(본사검토) " xfId="593"/>
    <cellStyle name="_검암2차사전공사(본사검토) _(인테리어, 기계설비공사) (version 1) (version 1)" xfId="594"/>
    <cellStyle name="_검암2차사전공사(본사검토) _(인테리어, 기계설비공사) (version 2)" xfId="595"/>
    <cellStyle name="_검암2차사전공사(본사검토) _1.힐튼점 영업장 VIP룸 환경개선공사(인테리어공사)" xfId="596"/>
    <cellStyle name="_검암2차사전공사(본사검토) _7luck카지노아카데미 (작업0402)-1" xfId="597"/>
    <cellStyle name="_검암2차사전공사(본사검토) _단가" xfId="598"/>
    <cellStyle name="_경량천정_분당 LEXUS 매장공사_예전canopy최종견적서(2007.7.10) " xfId="599"/>
    <cellStyle name="_경량천정_서초동더미켈란_예전canopy최종견적서(2007.7.10) " xfId="600"/>
    <cellStyle name="_경량천정_예전canopy최종견적서(2007.7.10) " xfId="601"/>
    <cellStyle name="_공문 " xfId="602"/>
    <cellStyle name="_공사개요(2003) " xfId="603"/>
    <cellStyle name="_사전공사(토목본사검토) " xfId="604"/>
    <cellStyle name="_사전공사(토목본사검토) _(인테리어, 기계설비공사) (version 1) (version 1)" xfId="605"/>
    <cellStyle name="_사전공사(토목본사검토) _(인테리어, 기계설비공사) (version 2)" xfId="606"/>
    <cellStyle name="_사전공사(토목본사검토) _1.힐튼점 영업장 VIP룸 환경개선공사(인테리어공사)" xfId="607"/>
    <cellStyle name="_사전공사(토목본사검토) _7luck카지노아카데미 (작업0402)-1" xfId="608"/>
    <cellStyle name="_사전공사(토목본사검토) _단가" xfId="609"/>
    <cellStyle name="_아미고터워 리모델링공사(계약,실행내역)9월.3일 " xfId="610"/>
    <cellStyle name="_인원계획표 " xfId="611"/>
    <cellStyle name="_인원계획표 _(인테리어, 기계설비공사) (version 1) (version 1)" xfId="612"/>
    <cellStyle name="_인원계획표 _(인테리어, 기계설비공사) (version 2)" xfId="613"/>
    <cellStyle name="_인원계획표 _1.힐튼점 영업장 VIP룸 환경개선공사(인테리어공사)" xfId="614"/>
    <cellStyle name="_인원계획표 _7luck카지노아카데미 (작업0402)-1" xfId="615"/>
    <cellStyle name="_인원계획표 _B102 0401-06 - 토비스 낙산2차 견적-초안_B102 0404-020 - Binsent H. UPS전원 견적-040424 제출 " xfId="616"/>
    <cellStyle name="_인원계획표 _검암2차사전공사(본사검토) " xfId="617"/>
    <cellStyle name="_인원계획표 _검암2차사전공사(본사검토) _(인테리어, 기계설비공사) (version 1) (version 1)" xfId="618"/>
    <cellStyle name="_인원계획표 _검암2차사전공사(본사검토) _(인테리어, 기계설비공사) (version 2)" xfId="619"/>
    <cellStyle name="_인원계획표 _검암2차사전공사(본사검토) _1.힐튼점 영업장 VIP룸 환경개선공사(인테리어공사)" xfId="620"/>
    <cellStyle name="_인원계획표 _검암2차사전공사(본사검토) _7luck카지노아카데미 (작업0402)-1" xfId="621"/>
    <cellStyle name="_인원계획표 _검암2차사전공사(본사검토) _단가" xfId="622"/>
    <cellStyle name="_인원계획표 _단가" xfId="623"/>
    <cellStyle name="_인원계획표 _사전공사(토목본사검토) " xfId="624"/>
    <cellStyle name="_인원계획표 _사전공사(토목본사검토) _(인테리어, 기계설비공사) (version 1) (version 1)" xfId="625"/>
    <cellStyle name="_인원계획표 _사전공사(토목본사검토) _(인테리어, 기계설비공사) (version 2)" xfId="626"/>
    <cellStyle name="_인원계획표 _사전공사(토목본사검토) _1.힐튼점 영업장 VIP룸 환경개선공사(인테리어공사)" xfId="627"/>
    <cellStyle name="_인원계획표 _사전공사(토목본사검토) _7luck카지노아카데미 (작업0402)-1" xfId="628"/>
    <cellStyle name="_인원계획표 _사전공사(토목본사검토) _단가" xfId="629"/>
    <cellStyle name="_인원계획표 _적격 " xfId="630"/>
    <cellStyle name="_인원계획표 _적격 _(인테리어, 기계설비공사) (version 1) (version 1)" xfId="631"/>
    <cellStyle name="_인원계획표 _적격 _(인테리어, 기계설비공사) (version 2)" xfId="632"/>
    <cellStyle name="_인원계획표 _적격 _1.힐튼점 영업장 VIP룸 환경개선공사(인테리어공사)" xfId="633"/>
    <cellStyle name="_인원계획표 _적격 _7luck카지노아카데미 (작업0402)-1" xfId="634"/>
    <cellStyle name="_인원계획표 _적격 _B102 0401-06 - 토비스 낙산2차 견적-초안_B102 0404-020 - Binsent H. UPS전원 견적-040424 제출 " xfId="635"/>
    <cellStyle name="_인원계획표 _적격 _단가" xfId="636"/>
    <cellStyle name="_입찰표지 " xfId="637"/>
    <cellStyle name="_입찰표지 _(인테리어, 기계설비공사) (version 1) (version 1)" xfId="638"/>
    <cellStyle name="_입찰표지 _(인테리어, 기계설비공사) (version 2)" xfId="639"/>
    <cellStyle name="_입찰표지 _1.힐튼점 영업장 VIP룸 환경개선공사(인테리어공사)" xfId="640"/>
    <cellStyle name="_입찰표지 _7luck카지노아카데미 (작업0402)-1" xfId="641"/>
    <cellStyle name="_입찰표지 _B102 0401-06 - 토비스 낙산2차 견적-초안_B102 0404-020 - Binsent H. UPS전원 견적-040424 제출 " xfId="642"/>
    <cellStyle name="_입찰표지 _검암2차사전공사(본사검토) " xfId="643"/>
    <cellStyle name="_입찰표지 _검암2차사전공사(본사검토) _(인테리어, 기계설비공사) (version 1) (version 1)" xfId="644"/>
    <cellStyle name="_입찰표지 _검암2차사전공사(본사검토) _(인테리어, 기계설비공사) (version 2)" xfId="645"/>
    <cellStyle name="_입찰표지 _검암2차사전공사(본사검토) _1.힐튼점 영업장 VIP룸 환경개선공사(인테리어공사)" xfId="646"/>
    <cellStyle name="_입찰표지 _검암2차사전공사(본사검토) _7luck카지노아카데미 (작업0402)-1" xfId="647"/>
    <cellStyle name="_입찰표지 _검암2차사전공사(본사검토) _단가" xfId="648"/>
    <cellStyle name="_입찰표지 _단가" xfId="649"/>
    <cellStyle name="_입찰표지 _사전공사(토목본사검토) " xfId="650"/>
    <cellStyle name="_입찰표지 _사전공사(토목본사검토) _(인테리어, 기계설비공사) (version 1) (version 1)" xfId="651"/>
    <cellStyle name="_입찰표지 _사전공사(토목본사검토) _(인테리어, 기계설비공사) (version 2)" xfId="652"/>
    <cellStyle name="_입찰표지 _사전공사(토목본사검토) _1.힐튼점 영업장 VIP룸 환경개선공사(인테리어공사)" xfId="653"/>
    <cellStyle name="_입찰표지 _사전공사(토목본사검토) _7luck카지노아카데미 (작업0402)-1" xfId="654"/>
    <cellStyle name="_입찰표지 _사전공사(토목본사검토) _단가" xfId="655"/>
    <cellStyle name="_적격 " xfId="656"/>
    <cellStyle name="_적격 _(인테리어, 기계설비공사) (version 1) (version 1)" xfId="657"/>
    <cellStyle name="_적격 _(인테리어, 기계설비공사) (version 2)" xfId="658"/>
    <cellStyle name="_적격 _1.힐튼점 영업장 VIP룸 환경개선공사(인테리어공사)" xfId="659"/>
    <cellStyle name="_적격 _7luck카지노아카데미 (작업0402)-1" xfId="660"/>
    <cellStyle name="_적격 _B102 0401-06 - 토비스 낙산2차 견적-초안_B102 0404-020 - Binsent H. UPS전원 견적-040424 제출 " xfId="661"/>
    <cellStyle name="_적격 _단가" xfId="662"/>
    <cellStyle name="_적격 _집행갑지 " xfId="663"/>
    <cellStyle name="_적격 _집행갑지 _(인테리어, 기계설비공사) (version 1) (version 1)" xfId="664"/>
    <cellStyle name="_적격 _집행갑지 _(인테리어, 기계설비공사) (version 2)" xfId="665"/>
    <cellStyle name="_적격 _집행갑지 _1.힐튼점 영업장 VIP룸 환경개선공사(인테리어공사)" xfId="666"/>
    <cellStyle name="_적격 _집행갑지 _7luck카지노아카데미 (작업0402)-1" xfId="667"/>
    <cellStyle name="_적격 _집행갑지 _단가" xfId="668"/>
    <cellStyle name="_적격(화산) " xfId="669"/>
    <cellStyle name="_적격(화산) _(인테리어, 기계설비공사) (version 1) (version 1)" xfId="670"/>
    <cellStyle name="_적격(화산) _(인테리어, 기계설비공사) (version 2)" xfId="671"/>
    <cellStyle name="_적격(화산) _1.힐튼점 영업장 VIP룸 환경개선공사(인테리어공사)" xfId="672"/>
    <cellStyle name="_적격(화산) _7luck카지노아카데미 (작업0402)-1" xfId="673"/>
    <cellStyle name="_적격(화산) _B102 0401-06 - 토비스 낙산2차 견적-초안_B102 0404-020 - Binsent H. UPS전원 견적-040424 제출 " xfId="674"/>
    <cellStyle name="_적격(화산) _검암2차사전공사(본사검토) " xfId="675"/>
    <cellStyle name="_적격(화산) _검암2차사전공사(본사검토) _(인테리어, 기계설비공사) (version 1) (version 1)" xfId="676"/>
    <cellStyle name="_적격(화산) _검암2차사전공사(본사검토) _(인테리어, 기계설비공사) (version 2)" xfId="677"/>
    <cellStyle name="_적격(화산) _검암2차사전공사(본사검토) _1.힐튼점 영업장 VIP룸 환경개선공사(인테리어공사)" xfId="678"/>
    <cellStyle name="_적격(화산) _검암2차사전공사(본사검토) _7luck카지노아카데미 (작업0402)-1" xfId="679"/>
    <cellStyle name="_적격(화산) _검암2차사전공사(본사검토) _단가" xfId="680"/>
    <cellStyle name="_적격(화산) _단가" xfId="681"/>
    <cellStyle name="_적격(화산) _사전공사(토목본사검토) " xfId="682"/>
    <cellStyle name="_적격(화산) _사전공사(토목본사검토) _(인테리어, 기계설비공사) (version 1) (version 1)" xfId="683"/>
    <cellStyle name="_적격(화산) _사전공사(토목본사검토) _(인테리어, 기계설비공사) (version 2)" xfId="684"/>
    <cellStyle name="_적격(화산) _사전공사(토목본사검토) _1.힐튼점 영업장 VIP룸 환경개선공사(인테리어공사)" xfId="685"/>
    <cellStyle name="_적격(화산) _사전공사(토목본사검토) _7luck카지노아카데미 (작업0402)-1" xfId="686"/>
    <cellStyle name="_적격(화산) _사전공사(토목본사검토) _단가" xfId="687"/>
    <cellStyle name="_집행갑지 " xfId="688"/>
    <cellStyle name="_집행갑지 _(인테리어, 기계설비공사) (version 1) (version 1)" xfId="689"/>
    <cellStyle name="_집행갑지 _(인테리어, 기계설비공사) (version 2)" xfId="690"/>
    <cellStyle name="_집행갑지 _1.힐튼점 영업장 VIP룸 환경개선공사(인테리어공사)" xfId="691"/>
    <cellStyle name="_집행갑지 _7luck카지노아카데미 (작업0402)-1" xfId="692"/>
    <cellStyle name="_집행갑지 _단가" xfId="693"/>
    <cellStyle name="_총괄공사대갑 " xfId="694"/>
    <cellStyle name="_홈플러스 대구칠성점 내역서 " xfId="695"/>
    <cellStyle name="’E‰Y [0.00]_laroux" xfId="696"/>
    <cellStyle name="’E‰Y_laroux" xfId="697"/>
    <cellStyle name="¤@?e_TEST-1 " xfId="698"/>
    <cellStyle name="°ia¤¼o " xfId="699"/>
    <cellStyle name="°ia¤aa " xfId="700"/>
    <cellStyle name="æØè [0.00]_NT Server " xfId="701"/>
    <cellStyle name="æØè_NT Server " xfId="702"/>
    <cellStyle name="ÊÝ [0.00]_NT Server " xfId="703"/>
    <cellStyle name="ÊÝ_NT Server " xfId="704"/>
    <cellStyle name="W?_½RmF¼° " xfId="705"/>
    <cellStyle name="1" xfId="706"/>
    <cellStyle name="1_시민계략공사" xfId="707"/>
    <cellStyle name="1_시민계략공사_전기-한남" xfId="708"/>
    <cellStyle name="¹eºÐA²_AIAIC°AuCoE² " xfId="709"/>
    <cellStyle name="60" xfId="710"/>
    <cellStyle name="Ā _x0010_က랐_xdc01_땯_x0001_" xfId="711"/>
    <cellStyle name="A_BOOKCITY(전기)_B102 0401-06 - 토비스 낙산2차 견적-초안_B102 0404-020 - Binsent H. UPS전원 견적-040424 제출 " xfId="712"/>
    <cellStyle name="A_공설운동진입(가실행)_B102 0401-06 - 토비스 낙산2차 견적-초안_B102 0404-020 - Binsent H. UPS전원 견적-040424 제출 " xfId="713"/>
    <cellStyle name="A_공설운동진입(가실행)_BOOKCITY(전기)_B102 0401-06 - 토비스 낙산2차 견적-초안_B102 0404-020 - Binsent H. UPS전원 견적-040424 제출 " xfId="714"/>
    <cellStyle name="A_공설운동진입(가실행)_사본 - 파주 북시티(이채)_B102 0401-06 - 토비스 낙산2차 견적-초안_B102 0404-020 - Binsent H. UPS전원 견적-040424 제출 " xfId="715"/>
    <cellStyle name="A_공설운동진입(가실행)_파주 BOOK CITY(통보용)_B102 0401-06 - 토비스 낙산2차 견적-초안_B102 0404-020 - Binsent H. UPS전원 견적-040424 제출 " xfId="716"/>
    <cellStyle name="A_공설운동진입(가실행)_파주 BOOK CITY가실행내역_B102 0401-06 - 토비스 낙산2차 견적-초안_B102 0404-020 - Binsent H. UPS전원 견적-040424 제출 " xfId="717"/>
    <cellStyle name="A_공설운동진입(가실행)_파주 북시티(이채)제출_B102 0401-06 - 토비스 낙산2차 견적-초안_B102 0404-020 - Binsent H. UPS전원 견적-040424 제출 " xfId="718"/>
    <cellStyle name="A_공설운동진입(가실행)_파주 북시티(전체)제출(변경전)_B102 0401-06 - 토비스 낙산2차 견적-초안_B102 0404-020 - Binsent H. UPS전원 견적-040424 제출 " xfId="719"/>
    <cellStyle name="A_사본 - 파주 북시티(이채)_B102 0401-06 - 토비스 낙산2차 견적-초안_B102 0404-020 - Binsent H. UPS전원 견적-040424 제출 " xfId="720"/>
    <cellStyle name="A_총괄표(한자용)_B102 0401-06 - 토비스 낙산2차 견적-초안_B102 0404-020 - Binsent H. UPS전원 견적-040424 제출 " xfId="721"/>
    <cellStyle name="A_토목내역서_B102 0401-06 - 토비스 낙산2차 견적-초안_B102 0404-020 - Binsent H. UPS전원 견적-040424 제출 " xfId="722"/>
    <cellStyle name="A_토목내역서_BOOKCITY(전기)_B102 0401-06 - 토비스 낙산2차 견적-초안_B102 0404-020 - Binsent H. UPS전원 견적-040424 제출 " xfId="723"/>
    <cellStyle name="A_토목내역서_공설운동진입(가실행)_B102 0401-06 - 토비스 낙산2차 견적-초안_B102 0404-020 - Binsent H. UPS전원 견적-040424 제출 " xfId="724"/>
    <cellStyle name="A_토목내역서_공설운동진입(가실행)_BOOKCITY(전기)_B102 0401-06 - 토비스 낙산2차 견적-초안_B102 0404-020 - Binsent H. UPS전원 견적-040424 제출 " xfId="725"/>
    <cellStyle name="A_토목내역서_공설운동진입(가실행)_사본 - 파주 북시티(이채)_B102 0401-06 - 토비스 낙산2차 견적-초안_B102 0404-020 - Binsent H. UPS전원 견적-040424 제출 " xfId="726"/>
    <cellStyle name="A_토목내역서_공설운동진입(가실행)_파주 BOOK CITY(통보용)_B102 0401-06 - 토비스 낙산2차 견적-초안_B102 0404-020 - Binsent H. UPS전원 견적-040424 제출 " xfId="727"/>
    <cellStyle name="A_토목내역서_공설운동진입(가실행)_파주 BOOK CITY가실행내역_B102 0401-06 - 토비스 낙산2차 견적-초안_B102 0404-020 - Binsent H. UPS전원 견적-040424 제출 " xfId="728"/>
    <cellStyle name="A_토목내역서_공설운동진입(가실행)_파주 북시티(이채)제출_B102 0401-06 - 토비스 낙산2차 견적-초안_B102 0404-020 - Binsent H. UPS전원 견적-040424 제출 " xfId="729"/>
    <cellStyle name="A_토목내역서_공설운동진입(가실행)_파주 북시티(전체)제출(변경전)_B102 0401-06 - 토비스 낙산2차 견적-초안_B102 0404-020 - Binsent H. UPS전원 견적-040424 제출 " xfId="730"/>
    <cellStyle name="A_토목내역서_사본 - 파주 북시티(이채)_B102 0401-06 - 토비스 낙산2차 견적-초안_B102 0404-020 - Binsent H. UPS전원 견적-040424 제출 " xfId="731"/>
    <cellStyle name="A_토목내역서_파주 BOOK CITY(통보용)_B102 0401-06 - 토비스 낙산2차 견적-초안_B102 0404-020 - Binsent H. UPS전원 견적-040424 제출 " xfId="732"/>
    <cellStyle name="A_토목내역서_파주 BOOK CITY가실행내역_B102 0401-06 - 토비스 낙산2차 견적-초안_B102 0404-020 - Binsent H. UPS전원 견적-040424 제출 " xfId="733"/>
    <cellStyle name="A_토목내역서_파주 북시티(이채)제출_B102 0401-06 - 토비스 낙산2차 견적-초안_B102 0404-020 - Binsent H. UPS전원 견적-040424 제출 " xfId="734"/>
    <cellStyle name="A_토목내역서_파주 북시티(전체)제출(변경전)_B102 0401-06 - 토비스 낙산2차 견적-초안_B102 0404-020 - Binsent H. UPS전원 견적-040424 제출 " xfId="735"/>
    <cellStyle name="A_파주 BOOK CITY(통보용)_B102 0401-06 - 토비스 낙산2차 견적-초안_B102 0404-020 - Binsent H. UPS전원 견적-040424 제출 " xfId="736"/>
    <cellStyle name="A_파주 BOOK CITY가실행내역_B102 0401-06 - 토비스 낙산2차 견적-초안_B102 0404-020 - Binsent H. UPS전원 견적-040424 제출 " xfId="737"/>
    <cellStyle name="A_파주 북시티(이채)제출_B102 0401-06 - 토비스 낙산2차 견적-초안_B102 0404-020 - Binsent H. UPS전원 견적-040424 제출 " xfId="738"/>
    <cellStyle name="A_파주 북시티(전체)제출(변경전)_B102 0401-06 - 토비스 낙산2차 견적-초안_B102 0404-020 - Binsent H. UPS전원 견적-040424 제출 " xfId="739"/>
    <cellStyle name="A¡§¡ⓒ¡E¡þ¡EO [0]_¡§uoAa¡§oCAu " xfId="740"/>
    <cellStyle name="A¡§¡ⓒ¡E¡þ¡EO_¡§uoAa¡§oCAu " xfId="741"/>
    <cellStyle name="A¨­￠￢￠O [0]_ ¨¡?¨¡CAⓒ­¨￢¡Æ " xfId="742"/>
    <cellStyle name="A¨­¢¬¢Ò [0]_INQUIRY ¢¯¥ì¨ú¡ÀA©¬A©ª " xfId="743"/>
    <cellStyle name="A¨­￠￢￠O_ ¨¡?¨¡CAⓒ­¨￢¡Æ " xfId="744"/>
    <cellStyle name="A¨­¢¬¢Ò_INQUIRY ¢¯¥ì¨ú¡ÀA©¬A©ª " xfId="745"/>
    <cellStyle name="Aee­ " xfId="746"/>
    <cellStyle name="AeE­ [0]_  A¾  CO  " xfId="747"/>
    <cellStyle name="ÅëÈ­ [0]_ 2ÆÀÃþº° " xfId="748"/>
    <cellStyle name="AeE­ [0]_ Æ?ÆCAþº° " xfId="749"/>
    <cellStyle name="ÅëÈ­ [0]_ Æ¯ÆÇÃþº° " xfId="750"/>
    <cellStyle name="AeE­ [0]_¸AAa¸AAa¿ø°¡ " xfId="751"/>
    <cellStyle name="ÅëÈ­ [0]_¸ÅÃâ¸ÅÃâ¿ø°¡ " xfId="752"/>
    <cellStyle name="AeE­ [0]_¸AAa¿¹≫e " xfId="753"/>
    <cellStyle name="ÅëÈ­ [0]_¿ùº¸¼ö·á " xfId="754"/>
    <cellStyle name="AeE­ [0]_±a¼uAe½A " xfId="755"/>
    <cellStyle name="ÅëÈ­ [0]_»óºÎ¼ö·®Áý°è " xfId="756"/>
    <cellStyle name="AeE­ [0]_°u¸®C×¸n_¾÷A¾º° " xfId="757"/>
    <cellStyle name="ÅëÈ­ [0]_°ü¸®Ç×¸ñ_¾÷Á¾º° " xfId="758"/>
    <cellStyle name="AeE­ [0]_°u¸RC×¸n_¾÷A¾º° " xfId="759"/>
    <cellStyle name="ÅëÈ­ [0]_¼öÃâ½ÇÀû _2.È¿À²ºÐ¼® " xfId="760"/>
    <cellStyle name="AeE­ [0]_¼oAa½CAu _2.E¿A²ºÐ¼R " xfId="761"/>
    <cellStyle name="ÅëÈ­ [0]_¼öÃâ½ÇÀû _ÃµÈ£3¿ù " xfId="762"/>
    <cellStyle name="AeE­ [0]_¼oAa½CAu _AμE￡3¿u " xfId="763"/>
    <cellStyle name="ÅëÈ­ [0]_¼öÃâ½ÇÀû _Çö´ë¾÷¹«ÃßÁø " xfId="764"/>
    <cellStyle name="AeE­ [0]_¼oAa½CAu _Co´e¾÷¹≪AßAø " xfId="765"/>
    <cellStyle name="ÅëÈ­ [0]_¼öÀÍ¼º " xfId="766"/>
    <cellStyle name="AeE­ [0]_½AA½·a¿ø°¡ " xfId="767"/>
    <cellStyle name="ÅëÈ­ [0]_½ÄÀ½·á¿ø°¡ " xfId="768"/>
    <cellStyle name="AeE­ [0]_¾÷A¾º° " xfId="769"/>
    <cellStyle name="ÅëÈ­ [0]_¾÷Á¾º° " xfId="770"/>
    <cellStyle name="AeE­ [0]_¹≪¿ªA¡Ca≫c°eE¹¼­ " xfId="771"/>
    <cellStyle name="ÅëÈ­ [0]_1-1ÃßÀÌ " xfId="772"/>
    <cellStyle name="AeE­ [0]_2.E¿A²ºÐ¼R " xfId="773"/>
    <cellStyle name="ÅëÈ­ [0]_2¿ù¸ÅÃâ " xfId="774"/>
    <cellStyle name="AeE­ [0]_3ÆA °³AI " xfId="775"/>
    <cellStyle name="ÅëÈ­ [0]_3ÆÀ °³ÀÎ " xfId="776"/>
    <cellStyle name="AeE­ [0]_95³aAN°y¼o·R " xfId="777"/>
    <cellStyle name="ÅëÈ­ [0]_9634¸ÅÃâ " xfId="778"/>
    <cellStyle name="AeE­ [0]_96³a½A´cº°¼OAI " xfId="779"/>
    <cellStyle name="ÅëÈ­ [0]_96³â½Ä´çº°¼ÕÀÍ " xfId="780"/>
    <cellStyle name="AeE­ [0]_A|A¶1ºI1°u CoE² " xfId="781"/>
    <cellStyle name="ÅëÈ­ [0]_Á¦Á¶1ºÎ1°ú ÇöÈ² " xfId="782"/>
    <cellStyle name="AeE­ [0]_A¾CO½A¼³ " xfId="783"/>
    <cellStyle name="ÅëÈ­ [0]_Á¾ÇÕÃ¶°ÅºÐ " xfId="784"/>
    <cellStyle name="AeE­ [0]_AMT " xfId="785"/>
    <cellStyle name="ÅëÈ­ [0]_AMT " xfId="786"/>
    <cellStyle name="AeE­ [0]_AMT _¹≪¿ª10¿u " xfId="787"/>
    <cellStyle name="ÅëÈ­ [0]_AMT _2.È¿À²ºÐ¼® " xfId="788"/>
    <cellStyle name="AeE­ [0]_AMT _2.E¿A²ºÐ¼R " xfId="789"/>
    <cellStyle name="ÅëÈ­ [0]_AMT _ÃµÈ£3¿ù " xfId="790"/>
    <cellStyle name="AeE­ [0]_AMT _AμE￡3¿u " xfId="791"/>
    <cellStyle name="ÅëÈ­ [0]_ÁÖ½ÄÆò°¡ " xfId="792"/>
    <cellStyle name="AeE­ [0]_Au≫eTB " xfId="793"/>
    <cellStyle name="ÅëÈ­ [0]_Ç¥Áö " xfId="794"/>
    <cellStyle name="AeE­ [0]_Co´e¾÷¹≪AßAø " xfId="795"/>
    <cellStyle name="ÅëÈ­ [0]_INQUIRY ¿µ¾÷ÃßÁø " xfId="796"/>
    <cellStyle name="AeE­ [0]_INQUIRY ¿μ¾÷AßAø " xfId="797"/>
    <cellStyle name="ÅëÈ­ [0]_º¸¼öÃÑ°ý " xfId="798"/>
    <cellStyle name="AeE­ [0]_º≫¼± ±æ¾i±uºI ¼o·R Ay°eC￥ " xfId="799"/>
    <cellStyle name="AeE­_  A¾  CO  " xfId="800"/>
    <cellStyle name="ÅëÈ­_ 2ÆÀÃþº° " xfId="801"/>
    <cellStyle name="AeE­_ Æ?ÆCAþº° " xfId="802"/>
    <cellStyle name="ÅëÈ­_ Æ¯ÆÇÃþº° " xfId="803"/>
    <cellStyle name="AeE­_¸AAa¸AAa¿ø°¡ " xfId="804"/>
    <cellStyle name="ÅëÈ­_¸ÅÃâ¸ÅÃâ¿ø°¡ " xfId="805"/>
    <cellStyle name="AeE­_¸AAa¿¹≫e " xfId="806"/>
    <cellStyle name="ÅëÈ­_¿ùº¸¼ö·á " xfId="807"/>
    <cellStyle name="AeE­_±a¼uAe½A " xfId="808"/>
    <cellStyle name="ÅëÈ­_»óºÎ¼ö·®Áý°è " xfId="809"/>
    <cellStyle name="AeE­_°u¸®C×¸n_¾÷A¾º° " xfId="810"/>
    <cellStyle name="ÅëÈ­_°ü¸®Ç×¸ñ_¾÷Á¾º° " xfId="811"/>
    <cellStyle name="AeE­_°u¸RC×¸n_¾÷A¾º° " xfId="812"/>
    <cellStyle name="ÅëÈ­_¼öÃâ½ÇÀû " xfId="813"/>
    <cellStyle name="AeE­_¼oAa½CAu _¹≪¿ª10¿u " xfId="814"/>
    <cellStyle name="ÅëÈ­_¼öÃâ½ÇÀû _2.È¿À²ºÐ¼® " xfId="815"/>
    <cellStyle name="AeE­_¼oAa½CAu _2.E¿A²ºÐ¼R " xfId="816"/>
    <cellStyle name="ÅëÈ­_¼öÃâ½ÇÀû _Çö´ë¾÷¹«ÃßÁø " xfId="817"/>
    <cellStyle name="AeE­_¼oAa½CAu _Co´e¾÷¹≪AßAø " xfId="818"/>
    <cellStyle name="ÅëÈ­_¼öÀÍ¼º " xfId="819"/>
    <cellStyle name="AeE­_½AA½·a¿ø°¡ " xfId="820"/>
    <cellStyle name="ÅëÈ­_½ÄÀ½·á¿ø°¡ " xfId="821"/>
    <cellStyle name="AeE­_¾÷A¾º° " xfId="822"/>
    <cellStyle name="ÅëÈ­_¾÷Á¾º° " xfId="823"/>
    <cellStyle name="AeE­_¹≪¿ªA¡Ca≫c°eE¹¼­ " xfId="824"/>
    <cellStyle name="ÅëÈ­_1-1ÃßÀÌ " xfId="825"/>
    <cellStyle name="AeE­_2.E¿A²ºÐ¼R " xfId="826"/>
    <cellStyle name="ÅëÈ­_2¿ù¸ÅÃâ " xfId="827"/>
    <cellStyle name="AeE­_3ÆA °³AI " xfId="828"/>
    <cellStyle name="ÅëÈ­_3ÆÀ °³ÀÎ " xfId="829"/>
    <cellStyle name="AeE­_95³aAN°y¼o·R " xfId="830"/>
    <cellStyle name="ÅëÈ­_9634¸ÅÃâ " xfId="831"/>
    <cellStyle name="AeE­_96³a½A´cº°¼OAI " xfId="832"/>
    <cellStyle name="ÅëÈ­_96³â½Ä´çº°¼ÕÀÍ " xfId="833"/>
    <cellStyle name="AeE­_A|A¶1ºI1°u CoE² " xfId="834"/>
    <cellStyle name="ÅëÈ­_Á¦Á¶1ºÎ1°ú ÇöÈ² " xfId="835"/>
    <cellStyle name="AeE­_A¾CO½A¼³ " xfId="836"/>
    <cellStyle name="ÅëÈ­_Á¾ÇÕÃ¶°ÅºÐ " xfId="837"/>
    <cellStyle name="AeE­_AMT " xfId="838"/>
    <cellStyle name="ÅëÈ­_AMT " xfId="839"/>
    <cellStyle name="AeE­_AMT _¹≪¿ª10¿u " xfId="840"/>
    <cellStyle name="ÅëÈ­_AMT _2.È¿À²ºÐ¼® " xfId="841"/>
    <cellStyle name="AeE­_AMT _2.E¿A²ºÐ¼R " xfId="842"/>
    <cellStyle name="ÅëÈ­_ÁÖ½ÄÆò°¡ " xfId="843"/>
    <cellStyle name="AeE­_Au≫eTB " xfId="844"/>
    <cellStyle name="ÅëÈ­_Ç¥Áö " xfId="845"/>
    <cellStyle name="AeE­_Co´e¾÷¹≪AßAø " xfId="846"/>
    <cellStyle name="ÅëÈ­_INQUIRY ¿µ¾÷ÃßÁø " xfId="847"/>
    <cellStyle name="AeE­_INQUIRY ¿μ¾÷AßAø " xfId="848"/>
    <cellStyle name="ÅëÈ­_º¸¼öÃÑ°ý " xfId="849"/>
    <cellStyle name="AeE­_º≫¼± ±æ¾i±uºI ¼o·R Ay°eC￥ " xfId="850"/>
    <cellStyle name="AeE¡© [0]_INQUIRY ¢¯¥ì¨ú¡ÀA©¬A©ª " xfId="851"/>
    <cellStyle name="AeE¡©_INQUIRY ¢¯¥ì¨ú¡ÀA©¬A©ª " xfId="852"/>
    <cellStyle name="Aee¡ⓒ " xfId="853"/>
    <cellStyle name="AeE¡ⓒ [0]_¡¾ⓒøA¡Æ¨oA¡Æ¡IC¡I " xfId="854"/>
    <cellStyle name="AeE¡ⓒ_¡¾ⓒøA¡Æ¨oA¡Æ¡IC¡I " xfId="855"/>
    <cellStyle name="Æu¼ " xfId="856"/>
    <cellStyle name="ALIGNMENT" xfId="857"/>
    <cellStyle name="AÞ¸¶ [0]_  A¾  CO  " xfId="858"/>
    <cellStyle name="ÄÞ¸¶ [0]_ 2ÆÀÃþº° " xfId="859"/>
    <cellStyle name="AÞ¸¶ [0]_ Æ?ÆCAþº° " xfId="860"/>
    <cellStyle name="ÄÞ¸¶ [0]_ Æ¯ÆÇÃþº° " xfId="861"/>
    <cellStyle name="AÞ¸¶ [0]_¸AAa¸AAa¿ø°¡ " xfId="862"/>
    <cellStyle name="ÄÞ¸¶ [0]_¸ÅÃâ¸ÅÃâ¿ø°¡ " xfId="863"/>
    <cellStyle name="AÞ¸¶ [0]_¸AAa¿¹≫e " xfId="864"/>
    <cellStyle name="ÄÞ¸¶ [0]_¿ùº¸¼ö·á " xfId="865"/>
    <cellStyle name="AÞ¸¶ [0]_±a¼uAe½A " xfId="866"/>
    <cellStyle name="ÄÞ¸¶ [0]_»óºÎ¼ö·®Áý°è " xfId="867"/>
    <cellStyle name="AÞ¸¶ [0]_°u¸®C×¸n_¾÷A¾º° " xfId="868"/>
    <cellStyle name="ÄÞ¸¶ [0]_°ü¸®Ç×¸ñ_¾÷Á¾º° " xfId="869"/>
    <cellStyle name="AÞ¸¶ [0]_°u¸RBS('98) " xfId="870"/>
    <cellStyle name="ÄÞ¸¶ [0]_¼öÃâ½ÇÀû " xfId="871"/>
    <cellStyle name="AÞ¸¶ [0]_¼oAa½CAu _¹≪¿ª10¿u " xfId="872"/>
    <cellStyle name="ÄÞ¸¶ [0]_¼öÃâ½ÇÀû _2.È¿À²ºÐ¼® " xfId="873"/>
    <cellStyle name="AÞ¸¶ [0]_¼oAa½CAu _2.E¿A²ºÐ¼R " xfId="874"/>
    <cellStyle name="ÄÞ¸¶ [0]_¼öÃâ½ÇÀû _ÃµÈ£3¿ù " xfId="875"/>
    <cellStyle name="AÞ¸¶ [0]_¼oAa½CAu _AμE￡3¿u " xfId="876"/>
    <cellStyle name="ÄÞ¸¶ [0]_¼öÃâ½ÇÀû _Çö´ë¾÷¹«ÃßÁø " xfId="877"/>
    <cellStyle name="AÞ¸¶ [0]_¼oAa½CAu _Co´e¾÷¹≪AßAø " xfId="878"/>
    <cellStyle name="ÄÞ¸¶ [0]_¼öÀÍ¼º " xfId="879"/>
    <cellStyle name="AÞ¸¶ [0]_½AA½·a¿ø°¡ " xfId="880"/>
    <cellStyle name="ÄÞ¸¶ [0]_½ÄÀ½·á¿ø°¡ " xfId="881"/>
    <cellStyle name="AÞ¸¶ [0]_¾÷A¾º° " xfId="882"/>
    <cellStyle name="ÄÞ¸¶ [0]_¾÷Á¾º° " xfId="883"/>
    <cellStyle name="AÞ¸¶ [0]_2¿u¸AAa " xfId="884"/>
    <cellStyle name="ÄÞ¸¶ [0]_2¿ù¸ÅÃâ " xfId="885"/>
    <cellStyle name="AÞ¸¶ [0]_3ÆA °³AI " xfId="886"/>
    <cellStyle name="ÄÞ¸¶ [0]_3ÆÀ °³ÀÎ " xfId="887"/>
    <cellStyle name="AÞ¸¶ [0]_95³aAN°y¼o·R " xfId="888"/>
    <cellStyle name="ÄÞ¸¶ [0]_96³â½Ä´çº°¼ÕÀÍ " xfId="889"/>
    <cellStyle name="AÞ¸¶ [0]_A|A¶1ºI1°u CoE² " xfId="890"/>
    <cellStyle name="ÄÞ¸¶ [0]_Á¦Á¶1ºÎ1°ú ÇöÈ² " xfId="891"/>
    <cellStyle name="AÞ¸¶ [0]_A¾CO½A¼³ " xfId="892"/>
    <cellStyle name="ÄÞ¸¶ [0]_Á¾ÇÕÃ¶°ÅºÐ " xfId="893"/>
    <cellStyle name="AÞ¸¶ [0]_AN°y(1.25) " xfId="894"/>
    <cellStyle name="ÄÞ¸¶ [0]_Ç¥Áö " xfId="895"/>
    <cellStyle name="AÞ¸¶ [0]_Co´e¾÷¹≪AßAø " xfId="896"/>
    <cellStyle name="ÄÞ¸¶ [0]_INQUIRY ¿µ¾÷ÃßÁø " xfId="897"/>
    <cellStyle name="AÞ¸¶ [0]_INQUIRY ¿μ¾÷AßAø " xfId="898"/>
    <cellStyle name="ÄÞ¸¶ [0]_º¸¼öÃÑ°ý " xfId="899"/>
    <cellStyle name="AÞ¸¶ [0]_º≫¼± ±æ¾i±uºI ¼o·R Ay°eC￥ " xfId="900"/>
    <cellStyle name="AÞ¸¶_  A¾  CO  " xfId="901"/>
    <cellStyle name="ÄÞ¸¶_ 2ÆÀÃþº° " xfId="902"/>
    <cellStyle name="AÞ¸¶_ Æ?ÆCAþº° " xfId="903"/>
    <cellStyle name="ÄÞ¸¶_ Æ¯ÆÇÃþº° " xfId="904"/>
    <cellStyle name="AÞ¸¶_¸AAa¸AAa¿ø°¡ " xfId="905"/>
    <cellStyle name="ÄÞ¸¶_¸ÅÃâ¸ÅÃâ¿ø°¡ " xfId="906"/>
    <cellStyle name="AÞ¸¶_¸AAa¿¹≫e " xfId="907"/>
    <cellStyle name="ÄÞ¸¶_¿ùº¸¼ö·á " xfId="908"/>
    <cellStyle name="AÞ¸¶_±a¼uAe½A " xfId="909"/>
    <cellStyle name="ÄÞ¸¶_»óºÎ¼ö·®Áý°è " xfId="910"/>
    <cellStyle name="AÞ¸¶_°u¸®C×¸n_¾÷A¾º° " xfId="911"/>
    <cellStyle name="ÄÞ¸¶_°ü¸®Ç×¸ñ_¾÷Á¾º° " xfId="912"/>
    <cellStyle name="AÞ¸¶_°u¸RC×¸n_¾÷A¾º° " xfId="913"/>
    <cellStyle name="ÄÞ¸¶_¼öÃâ½ÇÀû " xfId="914"/>
    <cellStyle name="AÞ¸¶_¼oAa½CAu _¹≪¿ª10¿u " xfId="915"/>
    <cellStyle name="ÄÞ¸¶_¼öÃâ½ÇÀû _2.È¿À²ºÐ¼® " xfId="916"/>
    <cellStyle name="AÞ¸¶_¼oAa½CAu _2.E¿A²ºÐ¼R " xfId="917"/>
    <cellStyle name="ÄÞ¸¶_¼öÃâ½ÇÀû _Çö´ë¾÷¹«ÃßÁø " xfId="918"/>
    <cellStyle name="AÞ¸¶_¼oAa½CAu _Co´e¾÷¹≪AßAø " xfId="919"/>
    <cellStyle name="ÄÞ¸¶_¼öÀÍ¼º " xfId="920"/>
    <cellStyle name="AÞ¸¶_½AA½·a¿ø°¡ " xfId="921"/>
    <cellStyle name="ÄÞ¸¶_½ÄÀ½·á¿ø°¡ " xfId="922"/>
    <cellStyle name="AÞ¸¶_¾÷A¾º° " xfId="923"/>
    <cellStyle name="ÄÞ¸¶_¾÷Á¾º° " xfId="924"/>
    <cellStyle name="AÞ¸¶_2¿u¸AAa " xfId="925"/>
    <cellStyle name="ÄÞ¸¶_2¿ù¸ÅÃâ " xfId="926"/>
    <cellStyle name="AÞ¸¶_3ÆA °³AI " xfId="927"/>
    <cellStyle name="ÄÞ¸¶_3ÆÀ °³ÀÎ " xfId="928"/>
    <cellStyle name="AÞ¸¶_95³aAN°y¼o·R " xfId="929"/>
    <cellStyle name="ÄÞ¸¶_96³â½Ä´çº°¼ÕÀÍ " xfId="930"/>
    <cellStyle name="AÞ¸¶_A|A¶1ºI1°u CoE² " xfId="931"/>
    <cellStyle name="ÄÞ¸¶_Á¦Á¶1ºÎ1°ú ÇöÈ² " xfId="932"/>
    <cellStyle name="AÞ¸¶_A¾CO½A¼³ " xfId="933"/>
    <cellStyle name="ÄÞ¸¶_Á¾ÇÕÃ¶°ÅºÐ " xfId="934"/>
    <cellStyle name="AÞ¸¶_AN°y(1.25) " xfId="935"/>
    <cellStyle name="ÄÞ¸¶_Ç¥Áö " xfId="936"/>
    <cellStyle name="AÞ¸¶_Co´e¾÷¹≪AßAø " xfId="937"/>
    <cellStyle name="ÄÞ¸¶_INQUIRY ¿µ¾÷ÃßÁø " xfId="938"/>
    <cellStyle name="AÞ¸¶_INQUIRY ¿μ¾÷AßAø " xfId="939"/>
    <cellStyle name="ÄÞ¸¶_º¸¼öÃÑ°ý " xfId="940"/>
    <cellStyle name="AÞ¸¶_º≫¼± ±æ¾i±uºI ¼o·R Ay°eC￥ " xfId="941"/>
    <cellStyle name="Au¸r " xfId="942"/>
    <cellStyle name="_x0001_b" xfId="943"/>
    <cellStyle name="b␌þකb濰þඪb瀠þයb灌þ්b炈þ宐&lt;෢b濈þෲb濬þขb瀐þฒb瀰þ昰_x0018_⋸þ㤕䰀ጤܕ_x0008_" xfId="944"/>
    <cellStyle name="b嬜þപb嬼þഺb孬þൊb⍜þ൚b⍼þ൪b⎨þൺb⏜þඊb␌þකb濰þඪb瀠þයb灌þ්b炈þ宐&lt;෢b濈þෲb濬þขb瀐þฒb瀰þ昰_x0018_⋸þ㤕䰀ጤܕ_x0008_" xfId="945"/>
    <cellStyle name="C?AØ_¿?¾÷CoE² " xfId="946"/>
    <cellStyle name="C_B102 0401-06 - 토비스 낙산2차 견적-초안_B102 0404-020 - Binsent H. UPS전원 견적-040424 제출 " xfId="947"/>
    <cellStyle name="C_BOOKCITY(전기)_B102 0401-06 - 토비스 낙산2차 견적-초안_B102 0404-020 - Binsent H. UPS전원 견적-040424 제출 " xfId="948"/>
    <cellStyle name="C_공설운동진입(가실행)_B102 0401-06 - 토비스 낙산2차 견적-초안_B102 0404-020 - Binsent H. UPS전원 견적-040424 제출 " xfId="949"/>
    <cellStyle name="C_공설운동진입(가실행)_BOOKCITY(전기)_B102 0401-06 - 토비스 낙산2차 견적-초안_B102 0404-020 - Binsent H. UPS전원 견적-040424 제출 " xfId="950"/>
    <cellStyle name="C_공설운동진입(가실행)_사본 - 파주 북시티(이채)_B102 0401-06 - 토비스 낙산2차 견적-초안_B102 0404-020 - Binsent H. UPS전원 견적-040424 제출 " xfId="951"/>
    <cellStyle name="C_공설운동진입(가실행)_파주 BOOK CITY(통보용)_B102 0401-06 - 토비스 낙산2차 견적-초안_B102 0404-020 - Binsent H. UPS전원 견적-040424 제출 " xfId="952"/>
    <cellStyle name="C_공설운동진입(가실행)_파주 BOOK CITY가실행내역_B102 0401-06 - 토비스 낙산2차 견적-초안_B102 0404-020 - Binsent H. UPS전원 견적-040424 제출 " xfId="953"/>
    <cellStyle name="C_공설운동진입(가실행)_파주 북시티(이채)제출_B102 0401-06 - 토비스 낙산2차 견적-초안_B102 0404-020 - Binsent H. UPS전원 견적-040424 제출 " xfId="954"/>
    <cellStyle name="C_공설운동진입(가실행)_파주 북시티(전체)제출(변경전)_B102 0401-06 - 토비스 낙산2차 견적-초안_B102 0404-020 - Binsent H. UPS전원 견적-040424 제출 " xfId="955"/>
    <cellStyle name="C_사본 - 파주 북시티(이채)_B102 0401-06 - 토비스 낙산2차 견적-초안_B102 0404-020 - Binsent H. UPS전원 견적-040424 제출 " xfId="956"/>
    <cellStyle name="C_토목내역서_B102 0401-06 - 토비스 낙산2차 견적-초안_B102 0404-020 - Binsent H. UPS전원 견적-040424 제출 " xfId="957"/>
    <cellStyle name="C_토목내역서_BOOKCITY(전기)_B102 0401-06 - 토비스 낙산2차 견적-초안_B102 0404-020 - Binsent H. UPS전원 견적-040424 제출 " xfId="958"/>
    <cellStyle name="C_토목내역서_공설운동진입(가실행)_B102 0401-06 - 토비스 낙산2차 견적-초안_B102 0404-020 - Binsent H. UPS전원 견적-040424 제출 " xfId="959"/>
    <cellStyle name="C_토목내역서_공설운동진입(가실행)_BOOKCITY(전기)_B102 0401-06 - 토비스 낙산2차 견적-초안_B102 0404-020 - Binsent H. UPS전원 견적-040424 제출 " xfId="960"/>
    <cellStyle name="C_토목내역서_공설운동진입(가실행)_사본 - 파주 북시티(이채)_B102 0401-06 - 토비스 낙산2차 견적-초안_B102 0404-020 - Binsent H. UPS전원 견적-040424 제출 " xfId="961"/>
    <cellStyle name="C_토목내역서_공설운동진입(가실행)_파주 BOOK CITY(통보용)_B102 0401-06 - 토비스 낙산2차 견적-초안_B102 0404-020 - Binsent H. UPS전원 견적-040424 제출 " xfId="962"/>
    <cellStyle name="C_토목내역서_공설운동진입(가실행)_파주 BOOK CITY가실행내역_B102 0401-06 - 토비스 낙산2차 견적-초안_B102 0404-020 - Binsent H. UPS전원 견적-040424 제출 " xfId="963"/>
    <cellStyle name="C_토목내역서_공설운동진입(가실행)_파주 북시티(이채)제출_B102 0401-06 - 토비스 낙산2차 견적-초안_B102 0404-020 - Binsent H. UPS전원 견적-040424 제출 " xfId="964"/>
    <cellStyle name="C_토목내역서_공설운동진입(가실행)_파주 북시티(전체)제출(변경전)_B102 0401-06 - 토비스 낙산2차 견적-초안_B102 0404-020 - Binsent H. UPS전원 견적-040424 제출 " xfId="965"/>
    <cellStyle name="C_토목내역서_사본 - 파주 북시티(이채)_B102 0401-06 - 토비스 낙산2차 견적-초안_B102 0404-020 - Binsent H. UPS전원 견적-040424 제출 " xfId="966"/>
    <cellStyle name="C_토목내역서_파주 BOOK CITY(통보용)_B102 0401-06 - 토비스 낙산2차 견적-초안_B102 0404-020 - Binsent H. UPS전원 견적-040424 제출 " xfId="967"/>
    <cellStyle name="C_토목내역서_파주 BOOK CITY가실행내역_B102 0401-06 - 토비스 낙산2차 견적-초안_B102 0404-020 - Binsent H. UPS전원 견적-040424 제출 " xfId="968"/>
    <cellStyle name="C_토목내역서_파주 북시티(이채)제출_B102 0401-06 - 토비스 낙산2차 견적-초안_B102 0404-020 - Binsent H. UPS전원 견적-040424 제출 " xfId="969"/>
    <cellStyle name="C_토목내역서_파주 북시티(전체)제출(변경전)_B102 0401-06 - 토비스 낙산2차 견적-초안_B102 0404-020 - Binsent H. UPS전원 견적-040424 제출 " xfId="970"/>
    <cellStyle name="C_파주 BOOK CITY(통보용)_B102 0401-06 - 토비스 낙산2차 견적-초안_B102 0404-020 - Binsent H. UPS전원 견적-040424 제출 " xfId="971"/>
    <cellStyle name="C_파주 BOOK CITY가실행내역_B102 0401-06 - 토비스 낙산2차 견적-초안_B102 0404-020 - Binsent H. UPS전원 견적-040424 제출 " xfId="972"/>
    <cellStyle name="C_파주 북시티(이채)제출_B102 0401-06 - 토비스 낙산2차 견적-초안_B102 0404-020 - Binsent H. UPS전원 견적-040424 제출 " xfId="973"/>
    <cellStyle name="C_파주 북시티(전체)제출(변경전)_B102 0401-06 - 토비스 낙산2차 견적-초안_B102 0404-020 - Binsent H. UPS전원 견적-040424 제출 " xfId="974"/>
    <cellStyle name="C¡IA¨ª_  FAB AIA￠´  " xfId="975"/>
    <cellStyle name="C¡ÍA¨ª_¡íc¨ú¡À¨¬I¨¬¡Æ AN¡Æe " xfId="976"/>
    <cellStyle name="C¡IA¨ª_¨uc¨oA " xfId="977"/>
    <cellStyle name="C￥AØ_  A¾  CO  " xfId="978"/>
    <cellStyle name="Ç¥ÁØ_ 2ÆÀÃþº° " xfId="979"/>
    <cellStyle name="C￥AØ_ Æ?ÆCAþº° " xfId="980"/>
    <cellStyle name="Ç¥ÁØ_ Æ¯ÆÇÃþº° " xfId="981"/>
    <cellStyle name="C￥AØ_´eºnC￥ (2)_1_ºI´eAa°ø " xfId="982"/>
    <cellStyle name="Ç¥ÁØ_´ëºñÇ¥ (2)_1_ºÎ´ëÅä°ø " xfId="983"/>
    <cellStyle name="C￥AØ_´eºnC￥ (2)_ºI´eAa°ø " xfId="984"/>
    <cellStyle name="Ç¥ÁØ_´ëºñÇ¥ (2)_ºÎ´ëÅä°ø " xfId="985"/>
    <cellStyle name="C￥AØ_¸AAa¸AAa¿ø°¡ " xfId="986"/>
    <cellStyle name="Ç¥ÁØ_¸ÅÃâ¸ÅÃâ¿ø°¡ " xfId="987"/>
    <cellStyle name="C￥AØ_¸AAa¿¹≫e " xfId="988"/>
    <cellStyle name="Ç¥ÁØ_¸ÅÃâ¹Ì´Þ " xfId="989"/>
    <cellStyle name="C￥AØ_¿μ¾÷CoE² " xfId="990"/>
    <cellStyle name="Ç¥ÁØ_»ç¾÷ºÎº° ÃÑ°è " xfId="991"/>
    <cellStyle name="C￥AØ_≫c¾÷ºIº° AN°e " xfId="992"/>
    <cellStyle name="Ç¥ÁØ_°ü¸®Ç×¸ñ_¾÷Á¾º° " xfId="993"/>
    <cellStyle name="C￥AØ_°u¸RC×¸n_¾÷A¾º° " xfId="994"/>
    <cellStyle name="Ç¥ÁØ_0N-HANDLING " xfId="995"/>
    <cellStyle name="C￥AØ_¼oAI¼º " xfId="996"/>
    <cellStyle name="Ç¥ÁØ_¼öÀÍ¼º " xfId="997"/>
    <cellStyle name="C￥AØ_¼OAI¹I´o " xfId="998"/>
    <cellStyle name="Ç¥ÁØ_¼ÕÀÍ¹Î´ö " xfId="999"/>
    <cellStyle name="C￥AØ_½AA½·a¿ø°¡ " xfId="1000"/>
    <cellStyle name="Ç¥ÁØ_½ÄÀ½·á¿ø°¡ " xfId="1001"/>
    <cellStyle name="C￥AØ_½CCa¿¹≫e¼­ " xfId="1002"/>
    <cellStyle name="Ç¥ÁØ_¾÷Á¾º° " xfId="1003"/>
    <cellStyle name="C￥AØ_¾c½A " xfId="1004"/>
    <cellStyle name="Ç¥ÁØ_¾ç½Ä " xfId="1005"/>
    <cellStyle name="C￥AØ_¾c½A _¹≪¿ª10¿u " xfId="1006"/>
    <cellStyle name="Ç¥ÁØ_¾ç½Ä _2.È¿À²ºÐ¼® " xfId="1007"/>
    <cellStyle name="C￥AØ_¾c½A _2.E¿A²ºÐ¼R " xfId="1008"/>
    <cellStyle name="Ç¥ÁØ_¹«¿ª°æºñÀå " xfId="1009"/>
    <cellStyle name="C￥AØ_¹≪¿ª°æºnAa " xfId="1010"/>
    <cellStyle name="Ç¥ÁØ_¹®Á¦Á¡ " xfId="1011"/>
    <cellStyle name="C￥AØ_12AO " xfId="1012"/>
    <cellStyle name="Ç¥ÁØ_2¿ù¸ÅÃâ " xfId="1013"/>
    <cellStyle name="C￥AØ_2¿u¸AAa _2.E¿A²ºÐ¼R " xfId="1014"/>
    <cellStyle name="Ç¥ÁØ_5-1±¤°í " xfId="1015"/>
    <cellStyle name="C￥AØ_5-1±¤°i _¹≪¿ª10¿u " xfId="1016"/>
    <cellStyle name="Ç¥ÁØ_5-1±¤°í _Çö´ë¾÷¹«ÃßÁø " xfId="1017"/>
    <cellStyle name="C￥AØ_5-1±¤°i _Co´e¾÷¹≪AßAø " xfId="1018"/>
    <cellStyle name="Ç¥ÁØ_95³âÃÑ°ý¼ö·® " xfId="1019"/>
    <cellStyle name="C￥AØ_95³aAN°y¼o·R " xfId="1020"/>
    <cellStyle name="Ç¥ÁØ_96³â½Ä´çº°¼ÕÀÍ " xfId="1021"/>
    <cellStyle name="C￥AØ_98³a AoAU°eE¹ " xfId="1022"/>
    <cellStyle name="Ç¥ÁØ_98³â ÅõÀÚ°èÈ¹ " xfId="1023"/>
    <cellStyle name="C￥AØ_A¾CO½A¼³ " xfId="1024"/>
    <cellStyle name="Ç¥ÁØ_Á¾ÇÕ½Å¼³ " xfId="1025"/>
    <cellStyle name="C￥AØ_A¾COA¶°AºÐ " xfId="1026"/>
    <cellStyle name="Ç¥ÁØ_Á¾ÇÕÃ¶°ÅºÐ " xfId="1027"/>
    <cellStyle name="C￥AØ_Æ?±a3_p.mix " xfId="1028"/>
    <cellStyle name="Ç¥ÁØ_Æ¯±â3_p.mix " xfId="1029"/>
    <cellStyle name="C￥AØ_ÆAC￥Ao_°eE¹3 " xfId="1030"/>
    <cellStyle name="Ç¥ÁØ_ÆÀÇ¥Áö_°èÈ¹3 " xfId="1031"/>
    <cellStyle name="C￥AØ_AI¿øCoE² " xfId="1032"/>
    <cellStyle name="Ç¥ÁØ_ÃßÁ¤´ëÂ÷ " xfId="1033"/>
    <cellStyle name="C￥AØ_AßA¤´eA÷ _2.E¿A²ºÐ¼R " xfId="1034"/>
    <cellStyle name="Ç¥ÁØ_ÀÚ±Ý_1_ÃßÁ¤´ëÂ÷ " xfId="1035"/>
    <cellStyle name="C￥AØ_AU±Y_1_AßA¤´eA÷ _2.E¿A²ºÐ¼R " xfId="1036"/>
    <cellStyle name="Ç¥ÁØ_ÀÚ±Ý_ÃßÁ¤´ëÂ÷ " xfId="1037"/>
    <cellStyle name="C￥AØ_Au≫eTB " xfId="1038"/>
    <cellStyle name="Ç¥ÁØ_Áý°èÇ¥(2¿ù) " xfId="1039"/>
    <cellStyle name="C￥AØ_AμE￡3¿u " xfId="1040"/>
    <cellStyle name="Ç¥ÁØ_CD-ROM " xfId="1041"/>
    <cellStyle name="C￥AØ_Co´e¾÷¹≪AßAø " xfId="1042"/>
    <cellStyle name="Ç¥ÁØ_ÇöÁö¹ýÀÎ °Å¾×¿©½Å " xfId="1043"/>
    <cellStyle name="C￥AØ_CoAo¹yAI °A¾×¿ⓒ½A " xfId="1044"/>
    <cellStyle name="Ç¥ÁØ_ÇöÈ²_¹®Á¦Á¡ " xfId="1045"/>
    <cellStyle name="C￥AØ_ºIAøºI¹R(Æ?ÆC) (1¿u)_1_¹≪¿ª10¿u " xfId="1046"/>
    <cellStyle name="Ç¥ÁØ_p.mix " xfId="1047"/>
    <cellStyle name="C￥AØ_p.mix _2.E¿A²ºÐ¼R " xfId="1048"/>
    <cellStyle name="Ç¥ÁØ_PL¿µ¾÷ " xfId="1049"/>
    <cellStyle name="C￥AØ_PL¿μ¾÷ " xfId="1050"/>
    <cellStyle name="Ç¥ÁØ_Sheet1_0N-HANDLING " xfId="1051"/>
    <cellStyle name="C￥AØ_Sheet1_Ay°eC￥(2¿u) " xfId="1052"/>
    <cellStyle name="Ç¥ÁØ_Sheet1_Áý°èÇ¥(2¿ù) " xfId="1053"/>
    <cellStyle name="C￥AØ_SOON1 " xfId="1054"/>
    <cellStyle name="Ç¥ÁØ_SOON1 " xfId="1055"/>
    <cellStyle name="C￥AØ_SOON1 _¹≪¿ª10¿u " xfId="1056"/>
    <cellStyle name="category" xfId="1057"/>
    <cellStyle name="Comma" xfId="1058"/>
    <cellStyle name="Comma [0]" xfId="1059"/>
    <cellStyle name="comma zerodec" xfId="1060"/>
    <cellStyle name="Comma_ SG&amp;A Bridge " xfId="1061"/>
    <cellStyle name="Commᰐ [0]_OTD thru NOR _무역10월 " xfId="1062"/>
    <cellStyle name="Curren?_x0012_퐀_x0017_?" xfId="1063"/>
    <cellStyle name="Currency" xfId="1064"/>
    <cellStyle name="Currency [0]" xfId="1065"/>
    <cellStyle name="Currency_ SG&amp;A Bridge " xfId="1066"/>
    <cellStyle name="Currency1" xfId="1067"/>
    <cellStyle name="Dollar (zero dec)" xfId="1068"/>
    <cellStyle name="F2" xfId="1069"/>
    <cellStyle name="F3" xfId="1070"/>
    <cellStyle name="F4" xfId="1071"/>
    <cellStyle name="F5" xfId="1072"/>
    <cellStyle name="F6" xfId="1073"/>
    <cellStyle name="F7" xfId="1074"/>
    <cellStyle name="F8" xfId="1075"/>
    <cellStyle name="Followed Hyperlink" xfId="1076"/>
    <cellStyle name="Grey" xfId="1077"/>
    <cellStyle name="HEADER" xfId="1078"/>
    <cellStyle name="Header1" xfId="1079"/>
    <cellStyle name="Header2" xfId="1080"/>
    <cellStyle name="Hyperlink" xfId="1081"/>
    <cellStyle name="Input [yellow]" xfId="1082"/>
    <cellStyle name="Milliers [0]_Arabian Spec" xfId="1083"/>
    <cellStyle name="Milliers_Arabian Spec" xfId="1084"/>
    <cellStyle name="Model" xfId="1085"/>
    <cellStyle name="Mon?aire [0]_Arabian Spec" xfId="1086"/>
    <cellStyle name="Mon?aire_Arabian Spec" xfId="1087"/>
    <cellStyle name="normal" xfId="1088"/>
    <cellStyle name="Normal - Style1" xfId="1089"/>
    <cellStyle name="Normal - 유형1" xfId="1090"/>
    <cellStyle name="Normal_ SG&amp;A Bridge " xfId="1091"/>
    <cellStyle name="Noroal_ SG&amp;A Bridge " xfId="1092"/>
    <cellStyle name="Percent" xfId="1093"/>
    <cellStyle name="Percent [2]" xfId="1094"/>
    <cellStyle name="subhead" xfId="1095"/>
    <cellStyle name="þ൚b⍼þ൪b⎨þൺb⏜þඊb␌þකb濰þඪb瀠þයb灌þ්b炈þ宐&lt;෢b濈þෲb濬þขb瀐þฒb瀰þ昰_x0018_⋸þ㤕䰀ጤܕ_x0008_" xfId="1096"/>
    <cellStyle name="title [1]" xfId="1097"/>
    <cellStyle name="title [2]" xfId="1098"/>
    <cellStyle name="YONG " xfId="1099"/>
    <cellStyle name="ீ화_수출실적 _현대업무추진 " xfId="1100"/>
    <cellStyle name="咬訌裝?report-2 " xfId="1101"/>
    <cellStyle name="뒤에 오는 하이퍼링크_시장" xfId="1102"/>
    <cellStyle name="똿떓죶Ø괻 [0.00]_NT Server " xfId="1103"/>
    <cellStyle name="똿떓죶Ø괻_NT Server " xfId="1104"/>
    <cellStyle name="똿뗦먛귟 [0.00]_PRODUCT DETAIL Q1" xfId="1105"/>
    <cellStyle name="똿뗦먛귟_PRODUCT DETAIL Q1" xfId="1106"/>
    <cellStyle name="묮뎋 [0.00]_NT Server " xfId="1107"/>
    <cellStyle name="묮뎋_NT Server " xfId="1108"/>
    <cellStyle name="믅됞 [0.00]_PRODUCT DETAIL Q1" xfId="1109"/>
    <cellStyle name="믅됞_PRODUCT DETAIL Q1" xfId="1110"/>
    <cellStyle name="백 " xfId="1111"/>
    <cellStyle name="백_B102 0401-06 - 토비스 낙산2차 견적-초안_B102 0404-020 - Binsent H. UPS전원 견적-040424 제출 " xfId="1112"/>
    <cellStyle name="백_BOOKCITY(전기)_B102 0401-06 - 토비스 낙산2차 견적-초안_B102 0404-020 - Binsent H. UPS전원 견적-040424 제출 " xfId="1113"/>
    <cellStyle name="백_공설운동진입(가실행)_B102 0401-06 - 토비스 낙산2차 견적-초안_B102 0404-020 - Binsent H. UPS전원 견적-040424 제출 " xfId="1114"/>
    <cellStyle name="백_공설운동진입(가실행)_BOOKCITY(전기)_B102 0401-06 - 토비스 낙산2차 견적-초안_B102 0404-020 - Binsent H. UPS전원 견적-040424 제출 " xfId="1115"/>
    <cellStyle name="백_공설운동진입(가실행)_사본 - 파주 북시티(이채)_B102 0401-06 - 토비스 낙산2차 견적-초안_B102 0404-020 - Binsent H. UPS전원 견적-040424 제출 " xfId="1116"/>
    <cellStyle name="백_공설운동진입(가실행)_파주 BOOK CITY(통보용)_B102 0401-06 - 토비스 낙산2차 견적-초안_B102 0404-020 - Binsent H. UPS전원 견적-040424 제출 " xfId="1117"/>
    <cellStyle name="백_공설운동진입(가실행)_파주 BOOK CITY가실행내역_B102 0401-06 - 토비스 낙산2차 견적-초안_B102 0404-020 - Binsent H. UPS전원 견적-040424 제출 " xfId="1118"/>
    <cellStyle name="백_공설운동진입(가실행)_파주 북시티(이채)제출_B102 0401-06 - 토비스 낙산2차 견적-초안_B102 0404-020 - Binsent H. UPS전원 견적-040424 제출 " xfId="1119"/>
    <cellStyle name="백_공설운동진입(가실행)_파주 북시티(전체)제출(변경전)_B102 0401-06 - 토비스 낙산2차 견적-초안_B102 0404-020 - Binsent H. UPS전원 견적-040424 제출 " xfId="1120"/>
    <cellStyle name="백_사본 - 파주 북시티(이채)_B102 0401-06 - 토비스 낙산2차 견적-초안_B102 0404-020 - Binsent H. UPS전원 견적-040424 제출 " xfId="1121"/>
    <cellStyle name="백_토목내역서_B102 0401-06 - 토비스 낙산2차 견적-초안_B102 0404-020 - Binsent H. UPS전원 견적-040424 제출 " xfId="1122"/>
    <cellStyle name="백_토목내역서_BOOKCITY(전기)_B102 0401-06 - 토비스 낙산2차 견적-초안_B102 0404-020 - Binsent H. UPS전원 견적-040424 제출 " xfId="1123"/>
    <cellStyle name="백_토목내역서_공설운동진입(가실행)_B102 0401-06 - 토비스 낙산2차 견적-초안_B102 0404-020 - Binsent H. UPS전원 견적-040424 제출 " xfId="1124"/>
    <cellStyle name="백_토목내역서_공설운동진입(가실행)_BOOKCITY(전기)_B102 0401-06 - 토비스 낙산2차 견적-초안_B102 0404-020 - Binsent H. UPS전원 견적-040424 제출 " xfId="1125"/>
    <cellStyle name="백_토목내역서_공설운동진입(가실행)_사본 - 파주 북시티(이채)_B102 0401-06 - 토비스 낙산2차 견적-초안_B102 0404-020 - Binsent H. UPS전원 견적-040424 제출 " xfId="1126"/>
    <cellStyle name="백_토목내역서_공설운동진입(가실행)_파주 BOOK CITY(통보용)_B102 0401-06 - 토비스 낙산2차 견적-초안_B102 0404-020 - Binsent H. UPS전원 견적-040424 제출 " xfId="1127"/>
    <cellStyle name="백_토목내역서_공설운동진입(가실행)_파주 BOOK CITY가실행내역_B102 0401-06 - 토비스 낙산2차 견적-초안_B102 0404-020 - Binsent H. UPS전원 견적-040424 제출 " xfId="1128"/>
    <cellStyle name="백_토목내역서_공설운동진입(가실행)_파주 북시티(이채)제출_B102 0401-06 - 토비스 낙산2차 견적-초안_B102 0404-020 - Binsent H. UPS전원 견적-040424 제출 " xfId="1129"/>
    <cellStyle name="백_토목내역서_공설운동진입(가실행)_파주 북시티(전체)제출(변경전)_B102 0401-06 - 토비스 낙산2차 견적-초안_B102 0404-020 - Binsent H. UPS전원 견적-040424 제출 " xfId="1130"/>
    <cellStyle name="백_토목내역서_사본 - 파주 북시티(이채)_B102 0401-06 - 토비스 낙산2차 견적-초안_B102 0404-020 - Binsent H. UPS전원 견적-040424 제출 " xfId="1131"/>
    <cellStyle name="백_토목내역서_파주 BOOK CITY(통보용)_B102 0401-06 - 토비스 낙산2차 견적-초안_B102 0404-020 - Binsent H. UPS전원 견적-040424 제출 " xfId="1132"/>
    <cellStyle name="백_토목내역서_파주 BOOK CITY가실행내역_B102 0401-06 - 토비스 낙산2차 견적-초안_B102 0404-020 - Binsent H. UPS전원 견적-040424 제출 " xfId="1133"/>
    <cellStyle name="백_토목내역서_파주 북시티(이채)제출_B102 0401-06 - 토비스 낙산2차 견적-초안_B102 0404-020 - Binsent H. UPS전원 견적-040424 제출 " xfId="1134"/>
    <cellStyle name="백_토목내역서_파주 북시티(전체)제출(변경전)_B102 0401-06 - 토비스 낙산2차 견적-초안_B102 0404-020 - Binsent H. UPS전원 견적-040424 제출 " xfId="1135"/>
    <cellStyle name="백_파주 BOOK CITY(통보용)_B102 0401-06 - 토비스 낙산2차 견적-초안_B102 0404-020 - Binsent H. UPS전원 견적-040424 제출 " xfId="1136"/>
    <cellStyle name="백_파주 BOOK CITY가실행내역_B102 0401-06 - 토비스 낙산2차 견적-초안_B102 0404-020 - Binsent H. UPS전원 견적-040424 제출 " xfId="1137"/>
    <cellStyle name="백_파주 북시티(이채)제출_B102 0401-06 - 토비스 낙산2차 견적-초안_B102 0404-020 - Binsent H. UPS전원 견적-040424 제출 " xfId="1138"/>
    <cellStyle name="백_파주 북시티(전체)제출(변경전)_B102 0401-06 - 토비스 낙산2차 견적-초안_B102 0404-020 - Binsent H. UPS전원 견적-040424 제출 " xfId="1139"/>
    <cellStyle name="백분율 [0]" xfId="1140"/>
    <cellStyle name="백분율 [2]" xfId="1141"/>
    <cellStyle name="백분율 2" xfId="1142"/>
    <cellStyle name="백분율 2 2 2" xfId="1143"/>
    <cellStyle name="뷭?_BOOKSHIP" xfId="1144"/>
    <cellStyle name="새귑[0]_롤痰삠悧 " xfId="1145"/>
    <cellStyle name="새귑_롤痰삠悧 " xfId="1146"/>
    <cellStyle name="쉼표 [0]" xfId="1" builtinId="6"/>
    <cellStyle name="쉼표 [0] 10" xfId="1147"/>
    <cellStyle name="쉼표 [0] 11" xfId="1148"/>
    <cellStyle name="쉼표 [0] 2" xfId="1149"/>
    <cellStyle name="쉼표 [0] 2 3 10" xfId="1150"/>
    <cellStyle name="스타일 1" xfId="1151"/>
    <cellStyle name="스타일 2" xfId="1152"/>
    <cellStyle name="스타일 3" xfId="1153"/>
    <cellStyle name="스타일 4" xfId="1154"/>
    <cellStyle name="지정되지 않음" xfId="1155"/>
    <cellStyle name="콤_B102 0401-06 - 토비스 낙산2차 견적-초안_B102 0404-020 - Binsent H. UPS전원 견적-040424 제출 " xfId="1156"/>
    <cellStyle name="콤_BOOKCITY(전기)_B102 0401-06 - 토비스 낙산2차 견적-초안_B102 0404-020 - Binsent H. UPS전원 견적-040424 제출 " xfId="1157"/>
    <cellStyle name="콤_공설운동진입(가실행)_B102 0401-06 - 토비스 낙산2차 견적-초안_B102 0404-020 - Binsent H. UPS전원 견적-040424 제출 " xfId="1158"/>
    <cellStyle name="콤_공설운동진입(가실행)_BOOKCITY(전기)_B102 0401-06 - 토비스 낙산2차 견적-초안_B102 0404-020 - Binsent H. UPS전원 견적-040424 제출 " xfId="1159"/>
    <cellStyle name="콤_공설운동진입(가실행)_사본 - 파주 북시티(이채)_B102 0401-06 - 토비스 낙산2차 견적-초안_B102 0404-020 - Binsent H. UPS전원 견적-040424 제출 " xfId="1160"/>
    <cellStyle name="콤_공설운동진입(가실행)_파주 BOOK CITY(통보용)_B102 0401-06 - 토비스 낙산2차 견적-초안_B102 0404-020 - Binsent H. UPS전원 견적-040424 제출 " xfId="1161"/>
    <cellStyle name="콤_공설운동진입(가실행)_파주 BOOK CITY가실행내역_B102 0401-06 - 토비스 낙산2차 견적-초안_B102 0404-020 - Binsent H. UPS전원 견적-040424 제출 " xfId="1162"/>
    <cellStyle name="콤_공설운동진입(가실행)_파주 북시티(이채)제출_B102 0401-06 - 토비스 낙산2차 견적-초안_B102 0404-020 - Binsent H. UPS전원 견적-040424 제출 " xfId="1163"/>
    <cellStyle name="콤_공설운동진입(가실행)_파주 북시티(전체)제출(변경전)_B102 0401-06 - 토비스 낙산2차 견적-초안_B102 0404-020 - Binsent H. UPS전원 견적-040424 제출 " xfId="1164"/>
    <cellStyle name="콤_사본 - 파주 북시티(이채)_B102 0401-06 - 토비스 낙산2차 견적-초안_B102 0404-020 - Binsent H. UPS전원 견적-040424 제출 " xfId="1165"/>
    <cellStyle name="콤_토목내역서_B102 0401-06 - 토비스 낙산2차 견적-초안_B102 0404-020 - Binsent H. UPS전원 견적-040424 제출 " xfId="1166"/>
    <cellStyle name="콤_토목내역서_BOOKCITY(전기)_B102 0401-06 - 토비스 낙산2차 견적-초안_B102 0404-020 - Binsent H. UPS전원 견적-040424 제출 " xfId="1167"/>
    <cellStyle name="콤_토목내역서_공설운동진입(가실행)_B102 0401-06 - 토비스 낙산2차 견적-초안_B102 0404-020 - Binsent H. UPS전원 견적-040424 제출 " xfId="1168"/>
    <cellStyle name="콤_토목내역서_공설운동진입(가실행)_BOOKCITY(전기)_B102 0401-06 - 토비스 낙산2차 견적-초안_B102 0404-020 - Binsent H. UPS전원 견적-040424 제출 " xfId="1169"/>
    <cellStyle name="콤_토목내역서_공설운동진입(가실행)_사본 - 파주 북시티(이채)_B102 0401-06 - 토비스 낙산2차 견적-초안_B102 0404-020 - Binsent H. UPS전원 견적-040424 제출 " xfId="1170"/>
    <cellStyle name="콤_토목내역서_공설운동진입(가실행)_파주 BOOK CITY(통보용)_B102 0401-06 - 토비스 낙산2차 견적-초안_B102 0404-020 - Binsent H. UPS전원 견적-040424 제출 " xfId="1171"/>
    <cellStyle name="콤_토목내역서_공설운동진입(가실행)_파주 BOOK CITY가실행내역_B102 0401-06 - 토비스 낙산2차 견적-초안_B102 0404-020 - Binsent H. UPS전원 견적-040424 제출 " xfId="1172"/>
    <cellStyle name="콤_토목내역서_공설운동진입(가실행)_파주 북시티(이채)제출_B102 0401-06 - 토비스 낙산2차 견적-초안_B102 0404-020 - Binsent H. UPS전원 견적-040424 제출 " xfId="1173"/>
    <cellStyle name="콤_토목내역서_공설운동진입(가실행)_파주 북시티(전체)제출(변경전)_B102 0401-06 - 토비스 낙산2차 견적-초안_B102 0404-020 - Binsent H. UPS전원 견적-040424 제출 " xfId="1174"/>
    <cellStyle name="콤_토목내역서_사본 - 파주 북시티(이채)_B102 0401-06 - 토비스 낙산2차 견적-초안_B102 0404-020 - Binsent H. UPS전원 견적-040424 제출 " xfId="1175"/>
    <cellStyle name="콤_토목내역서_파주 BOOK CITY(통보용)_B102 0401-06 - 토비스 낙산2차 견적-초안_B102 0404-020 - Binsent H. UPS전원 견적-040424 제출 " xfId="1176"/>
    <cellStyle name="콤_토목내역서_파주 BOOK CITY가실행내역_B102 0401-06 - 토비스 낙산2차 견적-초안_B102 0404-020 - Binsent H. UPS전원 견적-040424 제출 " xfId="1177"/>
    <cellStyle name="콤_토목내역서_파주 북시티(이채)제출_B102 0401-06 - 토비스 낙산2차 견적-초안_B102 0404-020 - Binsent H. UPS전원 견적-040424 제출 " xfId="1178"/>
    <cellStyle name="콤_토목내역서_파주 북시티(전체)제출(변경전)_B102 0401-06 - 토비스 낙산2차 견적-초안_B102 0404-020 - Binsent H. UPS전원 견적-040424 제출 " xfId="1179"/>
    <cellStyle name="콤_파주 BOOK CITY(통보용)_B102 0401-06 - 토비스 낙산2차 견적-초안_B102 0404-020 - Binsent H. UPS전원 견적-040424 제출 " xfId="1180"/>
    <cellStyle name="콤_파주 BOOK CITY가실행내역_B102 0401-06 - 토비스 낙산2차 견적-초안_B102 0404-020 - Binsent H. UPS전원 견적-040424 제출 " xfId="1181"/>
    <cellStyle name="콤_파주 북시티(이채)제출_B102 0401-06 - 토비스 낙산2차 견적-초안_B102 0404-020 - Binsent H. UPS전원 견적-040424 제출 " xfId="1182"/>
    <cellStyle name="콤_파주 북시티(전체)제출(변경전)_B102 0401-06 - 토비스 낙산2차 견적-초안_B102 0404-020 - Binsent H. UPS전원 견적-040424 제출 " xfId="1183"/>
    <cellStyle name="콤냡?&lt;_x000f_$??: `1_1 " xfId="1184"/>
    <cellStyle name="콤냡?&lt;_x000f_$??:_x0009_`1_1 " xfId="1185"/>
    <cellStyle name="콤마 [0]_  종  합  " xfId="1186"/>
    <cellStyle name="콤마 [2]" xfId="1187"/>
    <cellStyle name="콤마(1)" xfId="1188"/>
    <cellStyle name="콤마_  종  합  " xfId="1189"/>
    <cellStyle name="통_B102 0401-06 - 토비스 낙산2차 견적-초안_B102 0404-020 - Binsent H. UPS전원 견적-040424 제출 " xfId="1190"/>
    <cellStyle name="통_BOOKCITY(전기)_B102 0401-06 - 토비스 낙산2차 견적-초안_B102 0404-020 - Binsent H. UPS전원 견적-040424 제출 " xfId="1191"/>
    <cellStyle name="통_공설운동진입(가실행)_B102 0401-06 - 토비스 낙산2차 견적-초안_B102 0404-020 - Binsent H. UPS전원 견적-040424 제출 " xfId="1192"/>
    <cellStyle name="통_공설운동진입(가실행)_BOOKCITY(전기)_B102 0401-06 - 토비스 낙산2차 견적-초안_B102 0404-020 - Binsent H. UPS전원 견적-040424 제출 " xfId="1193"/>
    <cellStyle name="통_공설운동진입(가실행)_사본 - 파주 북시티(이채)_B102 0401-06 - 토비스 낙산2차 견적-초안_B102 0404-020 - Binsent H. UPS전원 견적-040424 제출 " xfId="1194"/>
    <cellStyle name="통_공설운동진입(가실행)_파주 BOOK CITY(통보용)_B102 0401-06 - 토비스 낙산2차 견적-초안_B102 0404-020 - Binsent H. UPS전원 견적-040424 제출 " xfId="1195"/>
    <cellStyle name="통_공설운동진입(가실행)_파주 BOOK CITY가실행내역_B102 0401-06 - 토비스 낙산2차 견적-초안_B102 0404-020 - Binsent H. UPS전원 견적-040424 제출 " xfId="1196"/>
    <cellStyle name="통_공설운동진입(가실행)_파주 북시티(이채)제출_B102 0401-06 - 토비스 낙산2차 견적-초안_B102 0404-020 - Binsent H. UPS전원 견적-040424 제출 " xfId="1197"/>
    <cellStyle name="통_공설운동진입(가실행)_파주 북시티(전체)제출(변경전)_B102 0401-06 - 토비스 낙산2차 견적-초안_B102 0404-020 - Binsent H. UPS전원 견적-040424 제출 " xfId="1198"/>
    <cellStyle name="통_사본 - 파주 북시티(이채)_B102 0401-06 - 토비스 낙산2차 견적-초안_B102 0404-020 - Binsent H. UPS전원 견적-040424 제출 " xfId="1199"/>
    <cellStyle name="통_토목내역서_B102 0401-06 - 토비스 낙산2차 견적-초안_B102 0404-020 - Binsent H. UPS전원 견적-040424 제출 " xfId="1200"/>
    <cellStyle name="통_토목내역서_BOOKCITY(전기)_B102 0401-06 - 토비스 낙산2차 견적-초안_B102 0404-020 - Binsent H. UPS전원 견적-040424 제출 " xfId="1201"/>
    <cellStyle name="통_토목내역서_공설운동진입(가실행)_B102 0401-06 - 토비스 낙산2차 견적-초안_B102 0404-020 - Binsent H. UPS전원 견적-040424 제출 " xfId="1202"/>
    <cellStyle name="통_토목내역서_공설운동진입(가실행)_BOOKCITY(전기)_B102 0401-06 - 토비스 낙산2차 견적-초안_B102 0404-020 - Binsent H. UPS전원 견적-040424 제출 " xfId="1203"/>
    <cellStyle name="통_토목내역서_공설운동진입(가실행)_사본 - 파주 북시티(이채)_B102 0401-06 - 토비스 낙산2차 견적-초안_B102 0404-020 - Binsent H. UPS전원 견적-040424 제출 " xfId="1204"/>
    <cellStyle name="통_토목내역서_공설운동진입(가실행)_파주 BOOK CITY(통보용)_B102 0401-06 - 토비스 낙산2차 견적-초안_B102 0404-020 - Binsent H. UPS전원 견적-040424 제출 " xfId="1205"/>
    <cellStyle name="통_토목내역서_공설운동진입(가실행)_파주 BOOK CITY가실행내역_B102 0401-06 - 토비스 낙산2차 견적-초안_B102 0404-020 - Binsent H. UPS전원 견적-040424 제출 " xfId="1206"/>
    <cellStyle name="통_토목내역서_공설운동진입(가실행)_파주 북시티(이채)제출_B102 0401-06 - 토비스 낙산2차 견적-초안_B102 0404-020 - Binsent H. UPS전원 견적-040424 제출 " xfId="1207"/>
    <cellStyle name="통_토목내역서_공설운동진입(가실행)_파주 북시티(전체)제출(변경전)_B102 0401-06 - 토비스 낙산2차 견적-초안_B102 0404-020 - Binsent H. UPS전원 견적-040424 제출 " xfId="1208"/>
    <cellStyle name="통_토목내역서_사본 - 파주 북시티(이채)_B102 0401-06 - 토비스 낙산2차 견적-초안_B102 0404-020 - Binsent H. UPS전원 견적-040424 제출 " xfId="1209"/>
    <cellStyle name="통_토목내역서_파주 BOOK CITY(통보용)_B102 0401-06 - 토비스 낙산2차 견적-초안_B102 0404-020 - Binsent H. UPS전원 견적-040424 제출 " xfId="1210"/>
    <cellStyle name="통_토목내역서_파주 BOOK CITY가실행내역_B102 0401-06 - 토비스 낙산2차 견적-초안_B102 0404-020 - Binsent H. UPS전원 견적-040424 제출 " xfId="1211"/>
    <cellStyle name="통_토목내역서_파주 북시티(이채)제출_B102 0401-06 - 토비스 낙산2차 견적-초안_B102 0404-020 - Binsent H. UPS전원 견적-040424 제출 " xfId="1212"/>
    <cellStyle name="통_토목내역서_파주 북시티(전체)제출(변경전)_B102 0401-06 - 토비스 낙산2차 견적-초안_B102 0404-020 - Binsent H. UPS전원 견적-040424 제출 " xfId="1213"/>
    <cellStyle name="통_파주 BOOK CITY(통보용)_B102 0401-06 - 토비스 낙산2차 견적-초안_B102 0404-020 - Binsent H. UPS전원 견적-040424 제출 " xfId="1214"/>
    <cellStyle name="통_파주 BOOK CITY가실행내역_B102 0401-06 - 토비스 낙산2차 견적-초안_B102 0404-020 - Binsent H. UPS전원 견적-040424 제출 " xfId="1215"/>
    <cellStyle name="통_파주 북시티(이채)제출_B102 0401-06 - 토비스 낙산2차 견적-초안_B102 0404-020 - Binsent H. UPS전원 견적-040424 제출 " xfId="1216"/>
    <cellStyle name="통_파주 북시티(전체)제출(변경전)_B102 0401-06 - 토비스 낙산2차 견적-초안_B102 0404-020 - Binsent H. UPS전원 견적-040424 제출 " xfId="1217"/>
    <cellStyle name="표_B102 0401-06 - 토비스 낙산2차 견적-초안_B102 0404-020 - Binsent H. UPS전원 견적-040424 제출 " xfId="1218"/>
    <cellStyle name="표_BOOKCITY(전기)_B102 0401-06 - 토비스 낙산2차 견적-초안_B102 0404-020 - Binsent H. UPS전원 견적-040424 제출 " xfId="1219"/>
    <cellStyle name="표_공설운동진입(가실행)_B102 0401-06 - 토비스 낙산2차 견적-초안_B102 0404-020 - Binsent H. UPS전원 견적-040424 제출 " xfId="1220"/>
    <cellStyle name="표_공설운동진입(가실행)_BOOKCITY(전기)_B102 0401-06 - 토비스 낙산2차 견적-초안_B102 0404-020 - Binsent H. UPS전원 견적-040424 제출 " xfId="1221"/>
    <cellStyle name="표_공설운동진입(가실행)_사본 - 파주 북시티(이채)_B102 0401-06 - 토비스 낙산2차 견적-초안_B102 0404-020 - Binsent H. UPS전원 견적-040424 제출 " xfId="1222"/>
    <cellStyle name="표_공설운동진입(가실행)_파주 BOOK CITY(통보용)_B102 0401-06 - 토비스 낙산2차 견적-초안_B102 0404-020 - Binsent H. UPS전원 견적-040424 제출 " xfId="1223"/>
    <cellStyle name="표_공설운동진입(가실행)_파주 BOOK CITY가실행내역_B102 0401-06 - 토비스 낙산2차 견적-초안_B102 0404-020 - Binsent H. UPS전원 견적-040424 제출 " xfId="1224"/>
    <cellStyle name="표_공설운동진입(가실행)_파주 북시티(이채)제출_B102 0401-06 - 토비스 낙산2차 견적-초안_B102 0404-020 - Binsent H. UPS전원 견적-040424 제출 " xfId="1225"/>
    <cellStyle name="표_공설운동진입(가실행)_파주 북시티(전체)제출(변경전)_B102 0401-06 - 토비스 낙산2차 견적-초안_B102 0404-020 - Binsent H. UPS전원 견적-040424 제출 " xfId="1226"/>
    <cellStyle name="표_사본 - 파주 북시티(이채)_B102 0401-06 - 토비스 낙산2차 견적-초안_B102 0404-020 - Binsent H. UPS전원 견적-040424 제출 " xfId="1227"/>
    <cellStyle name="표_토목내역서_B102 0401-06 - 토비스 낙산2차 견적-초안_B102 0404-020 - Binsent H. UPS전원 견적-040424 제출 " xfId="1228"/>
    <cellStyle name="표_토목내역서_BOOKCITY(전기)_B102 0401-06 - 토비스 낙산2차 견적-초안_B102 0404-020 - Binsent H. UPS전원 견적-040424 제출 " xfId="1229"/>
    <cellStyle name="표_토목내역서_공설운동진입(가실행)_B102 0401-06 - 토비스 낙산2차 견적-초안_B102 0404-020 - Binsent H. UPS전원 견적-040424 제출 " xfId="1230"/>
    <cellStyle name="표_토목내역서_공설운동진입(가실행)_BOOKCITY(전기)_B102 0401-06 - 토비스 낙산2차 견적-초안_B102 0404-020 - Binsent H. UPS전원 견적-040424 제출 " xfId="1231"/>
    <cellStyle name="표_토목내역서_공설운동진입(가실행)_사본 - 파주 북시티(이채)_B102 0401-06 - 토비스 낙산2차 견적-초안_B102 0404-020 - Binsent H. UPS전원 견적-040424 제출 " xfId="1232"/>
    <cellStyle name="표_토목내역서_공설운동진입(가실행)_파주 BOOK CITY(통보용)_B102 0401-06 - 토비스 낙산2차 견적-초안_B102 0404-020 - Binsent H. UPS전원 견적-040424 제출 " xfId="1233"/>
    <cellStyle name="표_토목내역서_공설운동진입(가실행)_파주 BOOK CITY가실행내역_B102 0401-06 - 토비스 낙산2차 견적-초안_B102 0404-020 - Binsent H. UPS전원 견적-040424 제출 " xfId="1234"/>
    <cellStyle name="표_토목내역서_공설운동진입(가실행)_파주 북시티(이채)제출_B102 0401-06 - 토비스 낙산2차 견적-초안_B102 0404-020 - Binsent H. UPS전원 견적-040424 제출 " xfId="1235"/>
    <cellStyle name="표_토목내역서_공설운동진입(가실행)_파주 북시티(전체)제출(변경전)_B102 0401-06 - 토비스 낙산2차 견적-초안_B102 0404-020 - Binsent H. UPS전원 견적-040424 제출 " xfId="1236"/>
    <cellStyle name="표_토목내역서_사본 - 파주 북시티(이채)_B102 0401-06 - 토비스 낙산2차 견적-초안_B102 0404-020 - Binsent H. UPS전원 견적-040424 제출 " xfId="1237"/>
    <cellStyle name="표_토목내역서_파주 BOOK CITY(통보용)_B102 0401-06 - 토비스 낙산2차 견적-초안_B102 0404-020 - Binsent H. UPS전원 견적-040424 제출 " xfId="1238"/>
    <cellStyle name="표_토목내역서_파주 BOOK CITY가실행내역_B102 0401-06 - 토비스 낙산2차 견적-초안_B102 0404-020 - Binsent H. UPS전원 견적-040424 제출 " xfId="1239"/>
    <cellStyle name="표_토목내역서_파주 북시티(이채)제출_B102 0401-06 - 토비스 낙산2차 견적-초안_B102 0404-020 - Binsent H. UPS전원 견적-040424 제출 " xfId="1240"/>
    <cellStyle name="표_토목내역서_파주 북시티(전체)제출(변경전)_B102 0401-06 - 토비스 낙산2차 견적-초안_B102 0404-020 - Binsent H. UPS전원 견적-040424 제출 " xfId="1241"/>
    <cellStyle name="표_파주 BOOK CITY(통보용)_B102 0401-06 - 토비스 낙산2차 견적-초안_B102 0404-020 - Binsent H. UPS전원 견적-040424 제출 " xfId="1242"/>
    <cellStyle name="표준" xfId="0" builtinId="0"/>
    <cellStyle name="표준 2" xfId="1243"/>
    <cellStyle name="표준 2 2" xfId="1244"/>
    <cellStyle name="표준 2 2 2" xfId="1245"/>
    <cellStyle name="표준 2_내역(건축)" xfId="1246"/>
    <cellStyle name="표준 3" xfId="1247"/>
    <cellStyle name="표준 4" xfId="1250"/>
    <cellStyle name="標準_Akia(F）-8" xfId="1248"/>
    <cellStyle name="표준2" xfId="12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9525</xdr:rowOff>
    </xdr:from>
    <xdr:to>
      <xdr:col>5</xdr:col>
      <xdr:colOff>0</xdr:colOff>
      <xdr:row>7</xdr:row>
      <xdr:rowOff>333375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0" y="1247775"/>
          <a:ext cx="2371725" cy="619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WindowsXP/My%20Documents/&#51204;&#44592;&#51088;&#4730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K\&#44032;&#51256;&#44032;&#49464;&#50836;\OFFICE%20&#50577;&#49885;\N&#36035;&#63963;-&#3288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FFICE%20&#50577;&#49885;\N&#36035;&#63963;-&#32887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857;&#49688;\&#47785;&#52380;(&#49345;)&#50808;%208&#44060;&#49548;%20vms&#44368;&#52404;\&#44277;&#50976;\2002file\&#49569;&#51204;&#49440;&#48372;&#54840;&#48152;(&#50976;&#54840;,&#49440;&#46020;)\OFFICE%20&#50577;&#49885;\N&#36035;&#63963;-&#3288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0689;&#49437;\D\2001&#45380;\&#49884;&#47549;&#46020;&#49436;&#44288;&#44053;&#45817;\TOTAL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Program%20Files\AutoCAD%20R14\&#49892;&#49884;\&#49569;&#46972;&#52488;&#46321;&#54617;&#44368;\&#45236;&#50669;&#49436;\&#49569;&#46972;&#52488;&#51473;&#54617;&#44368;(final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51228;&#48512;&#46020;%20&#47749;&#49548;&#54868;%20&#51312;&#49457;&#49324;&#50629;%20&#44032;&#47196;&#49884;&#49444;&#47932;(&#45936;&#53356;,%20&#50976;&#47532;&#45212;&#44036;&#44277;&#49324;)%20&#50896;&#44032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51228;&#48512;&#46020;%20&#47749;&#49548;&#54868;%20&#49324;&#50629;/&#50896;&#44032;&#44228;&#49328;&#49436;/2-2.&#51228;&#48512;&#46020;%20&#47749;&#49548;&#54868;%20&#51312;&#49457;&#49324;&#50629;%20&#44032;&#47196;&#49884;&#49444;&#47932;(&#48292;&#52824;,%20&#50976;&#47532;&#45212;&#44036;&#44277;&#49324;)%20&#45236;&#50669;&#4943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4018\c\ESTI97\&#51064;&#52380;&#44397;&#51228;&#44277;&#54637;(A-5&#44277;&#44396;)\&#44053;&#46041;&#54252;&#54637;\&#45236;&#50669;&#49436;&#4405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4018\c\ESTI96\&#44053;&#51652;&#51109;&#55141;\&#54980;&#45796;&#45236;&#5066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45236;&#50669;&#49436;sample\K-SET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0689;&#49437;\D\BAKUP\OLD-E\1760\1766\1766-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064;&#50689;\&#47196;&#52972;%20&#46356;&#49828;&#53356;%20(d)\Documents%20and%20Settings\&#51204;&#44592;&#51088;&#4730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0689;&#49437;\D\Program%20Files\AutoCAD%20R14\&#49892;&#49884;\&#49569;&#46972;&#52488;&#46321;&#54617;&#44368;\&#45236;&#50669;&#49436;\&#49569;&#46972;&#52488;&#51473;&#54617;&#44368;(final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backup1\2001&#45380;\&#52397;&#51452;&#44284;&#54617;&#45824;&#54617;\&#49436;&#47448;\&#52397;&#51452;&#44284;&#54617;&#45824;&#54617;&#45236;&#50669;&#49436;(&#53440;&#44204;&#51201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backup1\2001&#45380;\&#49888;&#50900;&#52397;&#49548;&#45380;&#47928;&#54868;&#49468;&#53552;\&#45236;&#50669;&#4943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조도"/>
      <sheetName val="부하"/>
      <sheetName val="동력"/>
      <sheetName val="변압기"/>
      <sheetName val="발전기"/>
      <sheetName val="간선"/>
      <sheetName val="APT"/>
      <sheetName val="도체종-상수표"/>
      <sheetName val="임피던스"/>
      <sheetName val="CABLE SIZE"/>
      <sheetName val="접지"/>
      <sheetName val="Sheet10"/>
      <sheetName val="Sheet11"/>
      <sheetName val="Sheet12"/>
      <sheetName val="Sheet13"/>
      <sheetName val="Sheet14"/>
      <sheetName val="Sheet15"/>
      <sheetName val="Sheet16"/>
      <sheetName val="Sheet9"/>
      <sheetName val="GEN"/>
      <sheetName val="부속동"/>
      <sheetName val="지하주차장"/>
      <sheetName val="코아별부하"/>
      <sheetName val="아파트동L-E"/>
      <sheetName val="#REF"/>
      <sheetName val="전기자료"/>
      <sheetName val="Sheet8"/>
      <sheetName val="DUT-BAT1"/>
      <sheetName val="504전기실 동부하-L"/>
      <sheetName val="동부하-L"/>
      <sheetName val="변압기 "/>
      <sheetName val="변압기2"/>
      <sheetName val="동지붕"/>
      <sheetName val="LE-B1"/>
      <sheetName val="L-E"/>
      <sheetName val="P-J"/>
      <sheetName val="주차장동력"/>
      <sheetName val="부속동부하"/>
      <sheetName val="발전기(갑지)"/>
      <sheetName val="세대부하"/>
      <sheetName val="주차장PK-A"/>
      <sheetName val="주차장PK-B"/>
      <sheetName val="기계실동력"/>
      <sheetName val="변압기  (2)"/>
      <sheetName val="동-LE"/>
      <sheetName val="일반전등부하 (LP-C-PNL)"/>
      <sheetName val="0.6-1kV 케이블 (전동기)"/>
      <sheetName val="수변전"/>
      <sheetName val="전기자료(변경)"/>
      <sheetName val="CABLE SIZE-변경"/>
      <sheetName val="획지1-동부하"/>
      <sheetName val="획지2-동부하"/>
      <sheetName val="전등(LE-PNL)"/>
      <sheetName val="TRAY(전기)"/>
      <sheetName val="동지붕층"/>
      <sheetName val="변압기(동력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N賃率-職"/>
      <sheetName val="원가 (2)"/>
      <sheetName val="원가"/>
      <sheetName val="재집"/>
      <sheetName val="직재"/>
      <sheetName val="소요량"/>
      <sheetName val="간재"/>
      <sheetName val="용접재료"/>
      <sheetName val="간재비율"/>
      <sheetName val="작업설"/>
      <sheetName val="단가"/>
      <sheetName val="노집"/>
      <sheetName val="노무"/>
      <sheetName val="공수"/>
      <sheetName val="간노"/>
      <sheetName val="임금"/>
      <sheetName val="임율"/>
      <sheetName val="경비"/>
      <sheetName val="배부"/>
      <sheetName val="조정액"/>
      <sheetName val="일반"/>
      <sheetName val="일반관리비"/>
      <sheetName val="이윤"/>
      <sheetName val="이윤율"/>
      <sheetName val="손익"/>
      <sheetName val="제조"/>
      <sheetName val="기업"/>
      <sheetName val="운반비"/>
      <sheetName val="삭제소요량"/>
      <sheetName val="총괄"/>
      <sheetName val="가설대가"/>
      <sheetName val="토공대가"/>
      <sheetName val="구조대가"/>
      <sheetName val="포설대가1"/>
      <sheetName val="부대대가"/>
      <sheetName val="제직재"/>
      <sheetName val="D-경비1"/>
      <sheetName val="일위대가 집계표"/>
      <sheetName val="C-직노1"/>
      <sheetName val="일위대가목록"/>
      <sheetName val="일위대가"/>
      <sheetName val="N賃率_職"/>
      <sheetName val="실행내역"/>
      <sheetName val="직노"/>
      <sheetName val="6PILE  (돌출)"/>
      <sheetName val="건축내역"/>
      <sheetName val="J直材4"/>
      <sheetName val="70%"/>
      <sheetName val="ilch"/>
      <sheetName val="대,유,램"/>
      <sheetName val="중기사용료"/>
      <sheetName val="설계내역서"/>
      <sheetName val="전선 및 전선관"/>
      <sheetName val="국별인원"/>
      <sheetName val="인건비(VOICE)"/>
      <sheetName val="용산1(해보)"/>
      <sheetName val="I一般比"/>
      <sheetName val="1안"/>
      <sheetName val="명세서"/>
      <sheetName val="2공구산출내역"/>
      <sheetName val="터파기및재료"/>
      <sheetName val="Sheet1"/>
      <sheetName val="패널"/>
      <sheetName val="입찰안"/>
      <sheetName val="단가산출목록표"/>
      <sheetName val="일위목록"/>
      <sheetName val="동원인원"/>
      <sheetName val="일위대가(4층원격)"/>
      <sheetName val="기자재비"/>
      <sheetName val="내역서1999.8최종"/>
      <sheetName val="1차 내역서"/>
      <sheetName val="노임단가표"/>
      <sheetName val="자재단가표"/>
      <sheetName val="정산"/>
      <sheetName val="쌍송교"/>
      <sheetName val="표지1"/>
      <sheetName val="별첨-기계경비 산출목록"/>
      <sheetName val="수지예산"/>
      <sheetName val="1000 DB구축 부표"/>
      <sheetName val="DATE"/>
      <sheetName val="제-노임"/>
      <sheetName val="설직재-1"/>
      <sheetName val="시설물기초"/>
      <sheetName val="추가대화"/>
      <sheetName val="제경집계"/>
      <sheetName val="위치조서"/>
      <sheetName val="수량산출"/>
      <sheetName val="내역서"/>
      <sheetName val="일위대가표(유단가)"/>
      <sheetName val="단가산출"/>
      <sheetName val="산출목록표"/>
      <sheetName val="20관리비율"/>
      <sheetName val="참조자료"/>
      <sheetName val="조명시설"/>
      <sheetName val="#REF"/>
      <sheetName val="CAUDIT"/>
      <sheetName val="중기사용료산출근거"/>
      <sheetName val="단가 및 재료비"/>
      <sheetName val="대목"/>
      <sheetName val="단가산출목록"/>
      <sheetName val="실적공사비단가"/>
      <sheetName val="대가"/>
      <sheetName val="전기외주내역"/>
      <sheetName val="옥외 전력간선공사"/>
      <sheetName val="10.공통-노임단가"/>
      <sheetName val="GISDB_단가산출목록"/>
      <sheetName val="GISDB_단가산출표"/>
      <sheetName val="AV시스템"/>
      <sheetName val="노임"/>
      <sheetName val="Sheet3"/>
      <sheetName val="내역서2안"/>
      <sheetName val="설계명세서"/>
      <sheetName val="SAMPLE"/>
      <sheetName val="유림골조"/>
      <sheetName val="건물"/>
      <sheetName val="DATA"/>
      <sheetName val="데이타"/>
      <sheetName val="CT "/>
      <sheetName val="원가_(2)"/>
      <sheetName val="6PILE__(돌출)"/>
      <sheetName val="일위대가_집계표"/>
      <sheetName val="전선_및_전선관"/>
      <sheetName val="1000_DB구축_부표"/>
      <sheetName val="원가계산서"/>
      <sheetName val="갑지"/>
      <sheetName val="집계표"/>
      <sheetName val="가로등내역서"/>
      <sheetName val="기본일위"/>
      <sheetName val="인건비"/>
      <sheetName val="단가조사"/>
      <sheetName val="단가 "/>
      <sheetName val="일위대가 (PM)"/>
      <sheetName val="시설장비부하계산서"/>
      <sheetName val="9509"/>
      <sheetName val="공정량산출내역서 "/>
      <sheetName val="5흙막이"/>
      <sheetName val="노임이"/>
      <sheetName val="견적서"/>
      <sheetName val="공종단가"/>
      <sheetName val="8.PILE  (돌출)"/>
      <sheetName val="재료"/>
      <sheetName val="설치자재"/>
      <sheetName val="대"/>
      <sheetName val="구리토평1전기"/>
      <sheetName val="자료"/>
      <sheetName val="을"/>
      <sheetName val="물량산출(지점)"/>
      <sheetName val="단"/>
      <sheetName val="일위대가표(교체)"/>
      <sheetName val="2000시행총괄"/>
      <sheetName val="산출"/>
      <sheetName val="노임단가"/>
      <sheetName val="자재단가"/>
      <sheetName val="증감대비"/>
      <sheetName val="일용노임단가2001상"/>
      <sheetName val="차액보증"/>
    </sheetNames>
    <sheetDataSet>
      <sheetData sheetId="0" refreshError="1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N賃率-職"/>
      <sheetName val="원가 (2)"/>
      <sheetName val="원가"/>
      <sheetName val="재집"/>
      <sheetName val="직재"/>
      <sheetName val="소요량"/>
      <sheetName val="간재"/>
      <sheetName val="용접재료"/>
      <sheetName val="간재비율"/>
      <sheetName val="작업설"/>
      <sheetName val="단가"/>
      <sheetName val="노집"/>
      <sheetName val="노무"/>
      <sheetName val="공수"/>
      <sheetName val="간노"/>
      <sheetName val="임금"/>
      <sheetName val="임율"/>
      <sheetName val="경비"/>
      <sheetName val="배부"/>
      <sheetName val="조정액"/>
      <sheetName val="일반"/>
      <sheetName val="일반관리비"/>
      <sheetName val="이윤"/>
      <sheetName val="이윤율"/>
      <sheetName val="손익"/>
      <sheetName val="제조"/>
      <sheetName val="기업"/>
      <sheetName val="운반비"/>
      <sheetName val="삭제소요량"/>
      <sheetName val="총괄"/>
      <sheetName val="I一般比"/>
      <sheetName val="단가조사"/>
      <sheetName val="20관리비율"/>
      <sheetName val="일위대가"/>
      <sheetName val="노무비단가"/>
      <sheetName val="내역1"/>
      <sheetName val="전선 및 전선관"/>
      <sheetName val="단"/>
      <sheetName val="옥외 전력간선공사"/>
      <sheetName val="동원(3)"/>
      <sheetName val="#REF"/>
      <sheetName val="노임단가"/>
      <sheetName val="화해(함평)"/>
      <sheetName val="화해(장성)"/>
      <sheetName val="내역서"/>
      <sheetName val="노임"/>
      <sheetName val="시설물일위"/>
      <sheetName val="경율산정.XLS"/>
      <sheetName val="KCS-CA"/>
      <sheetName val="중기사용료"/>
      <sheetName val="공조기휀"/>
      <sheetName val="N賃率_職"/>
      <sheetName val="제작비추산총괄표"/>
      <sheetName val="노무비"/>
      <sheetName val="내역"/>
      <sheetName val="C-직노1"/>
      <sheetName val="수량산출1"/>
      <sheetName val="자재단가표"/>
      <sheetName val="b_balju_cho"/>
      <sheetName val="일위대가(가설)"/>
      <sheetName val="순공사비"/>
      <sheetName val="집계"/>
      <sheetName val="전기공사일위대가"/>
      <sheetName val="인부임"/>
      <sheetName val="중기일위대가"/>
      <sheetName val="토공"/>
      <sheetName val="Baby일위대가"/>
      <sheetName val="새공통"/>
      <sheetName val="공사원가계산서"/>
      <sheetName val="직노"/>
      <sheetName val="을-ATYPE"/>
      <sheetName val="Sheet1"/>
      <sheetName val="산경"/>
      <sheetName val="다곡2교"/>
      <sheetName val="DATE"/>
      <sheetName val="조건표"/>
      <sheetName val="날개벽수량표"/>
      <sheetName val="원형맨홀수량"/>
      <sheetName val="이토변실"/>
      <sheetName val="문산"/>
      <sheetName val="을지"/>
      <sheetName val="제36-40호표"/>
      <sheetName val="J直材4"/>
      <sheetName val="총괄집계표"/>
      <sheetName val="CT "/>
      <sheetName val="재료"/>
      <sheetName val="설치자재"/>
      <sheetName val="기본사항"/>
      <sheetName val="환산"/>
      <sheetName val="일위"/>
      <sheetName val="총괄표"/>
      <sheetName val="Data"/>
      <sheetName val="품셈"/>
      <sheetName val="일위대가목록"/>
      <sheetName val="수량산출"/>
      <sheetName val="70%"/>
      <sheetName val="샌딩 에폭시 도장"/>
      <sheetName val="일반문틀 설치"/>
      <sheetName val="총괄내역서"/>
      <sheetName val="교각1"/>
      <sheetName val="유림골조"/>
      <sheetName val="지급자재"/>
      <sheetName val="기본일위"/>
      <sheetName val="재정비직인"/>
      <sheetName val="재정비내역"/>
      <sheetName val="지적고시내역"/>
      <sheetName val="원가_(2)"/>
      <sheetName val="전선_및_전선관"/>
      <sheetName val="옥외_전력간선공사"/>
      <sheetName val="경율산정_XLS"/>
      <sheetName val="EQT-ESTN"/>
      <sheetName val="CTEMCOST"/>
      <sheetName val="차액보증"/>
      <sheetName val="인사자료총집계"/>
      <sheetName val="WATER"/>
      <sheetName val="차도부연장현황"/>
      <sheetName val="2.수량조서(발주용)"/>
      <sheetName val="Galaxy 소비자가격표"/>
      <sheetName val="목록"/>
      <sheetName val="96노임기준"/>
      <sheetName val="단위수량"/>
      <sheetName val="6PILE  (돌출)"/>
      <sheetName val="업체명"/>
      <sheetName val="관리"/>
      <sheetName val="공종별수량집계"/>
      <sheetName val="담장산출"/>
      <sheetName val="견적"/>
      <sheetName val="P&amp;L(Ahn)"/>
      <sheetName val="포장공"/>
      <sheetName val="배수공"/>
      <sheetName val="약전설비"/>
      <sheetName val="적현로"/>
      <sheetName val="아파트"/>
      <sheetName val="절감효과"/>
      <sheetName val="설계예시"/>
      <sheetName val="간접비총괄 (2)"/>
      <sheetName val="구조물공"/>
      <sheetName val="부대공"/>
      <sheetName val="소비자가"/>
      <sheetName val="설직재-1"/>
      <sheetName val="D-경비1"/>
      <sheetName val="건축내역"/>
      <sheetName val="B1(반포1차)"/>
      <sheetName val="기술부 VENDOR LIST"/>
      <sheetName val="8.수량산출서"/>
      <sheetName val="9.단가조사서"/>
      <sheetName val="6.일위목록"/>
      <sheetName val="중기사용료산출근거"/>
      <sheetName val="단가 및 재료비"/>
    </sheetNames>
    <sheetDataSet>
      <sheetData sheetId="0" refreshError="1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N賃率-職"/>
      <sheetName val="보안등"/>
      <sheetName val="일위대가(가설)"/>
    </sheetNames>
    <sheetDataSet>
      <sheetData sheetId="0">
        <row r="5">
          <cell r="I5">
            <v>1</v>
          </cell>
        </row>
        <row r="6">
          <cell r="I6">
            <v>2</v>
          </cell>
        </row>
        <row r="7">
          <cell r="I7">
            <v>3</v>
          </cell>
        </row>
        <row r="8">
          <cell r="I8">
            <v>4</v>
          </cell>
        </row>
        <row r="9">
          <cell r="I9">
            <v>5</v>
          </cell>
        </row>
        <row r="10">
          <cell r="I10">
            <v>6</v>
          </cell>
        </row>
        <row r="11">
          <cell r="I11">
            <v>7</v>
          </cell>
        </row>
        <row r="12">
          <cell r="I12">
            <v>8</v>
          </cell>
        </row>
        <row r="13">
          <cell r="I13">
            <v>9</v>
          </cell>
        </row>
        <row r="14">
          <cell r="I14">
            <v>10</v>
          </cell>
        </row>
        <row r="15">
          <cell r="I15">
            <v>11</v>
          </cell>
        </row>
        <row r="16">
          <cell r="I16">
            <v>12</v>
          </cell>
        </row>
        <row r="17">
          <cell r="I17">
            <v>13</v>
          </cell>
        </row>
        <row r="18">
          <cell r="I18">
            <v>14</v>
          </cell>
        </row>
        <row r="19">
          <cell r="I19">
            <v>15</v>
          </cell>
        </row>
        <row r="20">
          <cell r="I20">
            <v>16</v>
          </cell>
        </row>
        <row r="21">
          <cell r="I21">
            <v>17</v>
          </cell>
        </row>
        <row r="22">
          <cell r="I22">
            <v>18</v>
          </cell>
        </row>
        <row r="23">
          <cell r="I23">
            <v>19</v>
          </cell>
        </row>
        <row r="24">
          <cell r="I24">
            <v>20</v>
          </cell>
        </row>
        <row r="25">
          <cell r="I25">
            <v>21</v>
          </cell>
        </row>
        <row r="26">
          <cell r="I26">
            <v>22</v>
          </cell>
        </row>
        <row r="27">
          <cell r="I27">
            <v>23</v>
          </cell>
        </row>
        <row r="28">
          <cell r="I28">
            <v>24</v>
          </cell>
        </row>
        <row r="29">
          <cell r="I29">
            <v>25</v>
          </cell>
        </row>
        <row r="30">
          <cell r="I30">
            <v>26</v>
          </cell>
        </row>
      </sheetData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과천MAIN"/>
      <sheetName val="부하계산서"/>
      <sheetName val="CT "/>
      <sheetName val="노임"/>
      <sheetName val="ABUT수량-A1"/>
      <sheetName val="발신정보"/>
      <sheetName val="기본일위"/>
      <sheetName val="J直材4"/>
      <sheetName val="TOTAL"/>
      <sheetName val="2F 회의실견적(5_14 일대)"/>
      <sheetName val="NOMUBI"/>
      <sheetName val="sw1"/>
      <sheetName val="실행철강하도"/>
      <sheetName val="단가비교표"/>
      <sheetName val="동원(3)"/>
      <sheetName val="예정(3)"/>
      <sheetName val="I一般比"/>
      <sheetName val="인건-측정"/>
      <sheetName val="조도계산서 (도서)"/>
      <sheetName val="동력부하(도산)"/>
      <sheetName val="명세서"/>
      <sheetName val="유기공정"/>
      <sheetName val="TABLE"/>
      <sheetName val="96물가 CODE"/>
      <sheetName val="종배수관"/>
      <sheetName val="CP-E2 (품셈표)"/>
      <sheetName val="노임단가"/>
      <sheetName val="감가상각"/>
      <sheetName val="연부97-1"/>
      <sheetName val="갑지1"/>
      <sheetName val="Sheet1"/>
      <sheetName val="U-TYPE(1)"/>
      <sheetName val="터널조도"/>
      <sheetName val="설비"/>
      <sheetName val="조도계산(1)"/>
      <sheetName val="일위대가목록"/>
      <sheetName val="전차선로 물량표"/>
      <sheetName val="와동25-3(변경)"/>
      <sheetName val="품목납기"/>
      <sheetName val="N賃率-職"/>
      <sheetName val="인건비"/>
      <sheetName val="001"/>
      <sheetName val="60명당사(총괄)"/>
      <sheetName val="반중력식옹벽3.5"/>
      <sheetName val="김재복부장님"/>
      <sheetName val="70%"/>
      <sheetName val="Sheet3"/>
      <sheetName val="기초대가"/>
      <sheetName val="직노"/>
      <sheetName val="20관리비율"/>
      <sheetName val="97"/>
      <sheetName val="WORK"/>
      <sheetName val="Macro1"/>
      <sheetName val="Macro2"/>
      <sheetName val="중기사용료"/>
      <sheetName val="TEL"/>
      <sheetName val="부대대비"/>
      <sheetName val="냉연집계"/>
      <sheetName val="신우"/>
      <sheetName val="대비"/>
      <sheetName val="내역서(총)"/>
      <sheetName val="교각계산"/>
      <sheetName val="plan&amp;section of foundation"/>
      <sheetName val="노원열병합  건축공사기성내역서"/>
      <sheetName val="민속촌메뉴"/>
      <sheetName val="수량산출서"/>
      <sheetName val="일위대가"/>
      <sheetName val="업무"/>
      <sheetName val="code"/>
      <sheetName val="공사현황"/>
      <sheetName val="설계조건"/>
      <sheetName val="직재"/>
      <sheetName val="경산"/>
      <sheetName val="Sheet2"/>
      <sheetName val="C-노임단가"/>
      <sheetName val="1.설계조건"/>
      <sheetName val="전기단가조사서"/>
      <sheetName val="자재단가"/>
      <sheetName val="K1자재(3차등)"/>
      <sheetName val="실행비교"/>
      <sheetName val="PANEL_중량산출"/>
      <sheetName val="CT_"/>
      <sheetName val="2F_회의실견적(5_14_일대)"/>
      <sheetName val="조도계산서_(도서)"/>
      <sheetName val="96물가_CODE"/>
      <sheetName val="CP-E2_(품셈표)"/>
      <sheetName val="덕전리"/>
      <sheetName val="선급금신청서"/>
      <sheetName val="ilch"/>
      <sheetName val="여과지동"/>
      <sheetName val="기초자료"/>
      <sheetName val="CONCRETE"/>
      <sheetName val="부하LOAD"/>
      <sheetName val="DATA"/>
      <sheetName val="데이타"/>
      <sheetName val="11월 가격"/>
      <sheetName val="일위대가(1)"/>
      <sheetName val="연수동"/>
      <sheetName val="1000 DB구축 부표"/>
      <sheetName val="6PILE  (돌출)"/>
      <sheetName val="청천내"/>
      <sheetName val="일위"/>
      <sheetName val="정부노임단가"/>
      <sheetName val="DATE"/>
      <sheetName val="sheets"/>
      <sheetName val="예산M12A"/>
      <sheetName val="일위대가목차"/>
      <sheetName val="경비_원본"/>
      <sheetName val="설직재-1"/>
      <sheetName val="FANDBS"/>
      <sheetName val="GRDATA"/>
      <sheetName val="SHAFTDBSE"/>
      <sheetName val="공사원가계산서"/>
      <sheetName val="소상 &quot;1&quot;"/>
      <sheetName val="견적서"/>
      <sheetName val="내역"/>
      <sheetName val="차액보증"/>
      <sheetName val="10월가격"/>
      <sheetName val="주소록"/>
      <sheetName val="노원열병합__건축공사기성내역서"/>
      <sheetName val="plan&amp;section_of_foundation"/>
      <sheetName val="단가조사"/>
      <sheetName val="건축내역"/>
      <sheetName val="기계경비산출기준"/>
      <sheetName val="원형1호맨홀토공수량"/>
      <sheetName val="부속동"/>
      <sheetName val="공사개요(좌)"/>
      <sheetName val="입찰안"/>
      <sheetName val="실행내역서 "/>
      <sheetName val="danga"/>
      <sheetName val="Sheet14"/>
      <sheetName val="Sheet13"/>
      <sheetName val="유림골조"/>
      <sheetName val="소비자가"/>
      <sheetName val="6호기"/>
      <sheetName val="재집"/>
      <sheetName val="자재단가비교표"/>
      <sheetName val="을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노임이"/>
      <sheetName val="단가산출2"/>
      <sheetName val="조명시설"/>
      <sheetName val="예산변경사항"/>
      <sheetName val="개요"/>
      <sheetName val="세부내역"/>
      <sheetName val="정공공사"/>
      <sheetName val="Sheet5"/>
      <sheetName val="갑지"/>
      <sheetName val="DB단가"/>
      <sheetName val="도"/>
      <sheetName val="공사내역"/>
      <sheetName val="전기일위대가"/>
      <sheetName val="BID"/>
      <sheetName val="갑지(추정)"/>
      <sheetName val="LEGEND"/>
      <sheetName val="조경"/>
      <sheetName val="최종갑지"/>
      <sheetName val="sum1 (2)"/>
      <sheetName val="견적정보"/>
      <sheetName val="1단계"/>
      <sheetName val="FB25JN"/>
      <sheetName val="년도별실"/>
      <sheetName val="을지"/>
      <sheetName val="DB"/>
      <sheetName val="본장"/>
      <sheetName val="도체종-상수표"/>
      <sheetName val="계산서(곡선부)"/>
      <sheetName val="-치수표(곡선부)"/>
      <sheetName val="원가계산서"/>
      <sheetName val="합천내역"/>
      <sheetName val="LOPCALC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장애코드"/>
      <sheetName val="현금예금"/>
      <sheetName val="OPT7"/>
      <sheetName val="일위단가"/>
      <sheetName val="Sheet9"/>
      <sheetName val="화재 탐지 설비"/>
      <sheetName val="工완성공사율"/>
      <sheetName val="Y-WORK"/>
      <sheetName val="UserData"/>
      <sheetName val="환율"/>
      <sheetName val="EACT10"/>
      <sheetName val="음료실행"/>
      <sheetName val="APT내역"/>
      <sheetName val="부대시설"/>
      <sheetName val="기둥(원형)"/>
      <sheetName val="1안"/>
      <sheetName val="신규 수주분(사용자 정의)"/>
      <sheetName val="제-노임"/>
      <sheetName val="제직재"/>
      <sheetName val="철거산출근거"/>
      <sheetName val="원본(갑지)"/>
      <sheetName val="판매96"/>
      <sheetName val="단가산출(변경없음)"/>
      <sheetName val="직공비"/>
      <sheetName val="매입세율"/>
      <sheetName val="공사개요"/>
      <sheetName val="Sheet7"/>
      <sheetName val="어음광고주"/>
      <sheetName val="8.PILE  (돌출)"/>
      <sheetName val="통신원가"/>
      <sheetName val="금액집계"/>
      <sheetName val="기성금내역서"/>
      <sheetName val="터파기및재료"/>
      <sheetName val="GAEYO"/>
      <sheetName val="타견적1"/>
      <sheetName val="타견적2"/>
      <sheetName val="타견적3"/>
      <sheetName val="원가"/>
      <sheetName val="운반"/>
      <sheetName val="UR2-Calculation"/>
      <sheetName val="Oper Amount"/>
      <sheetName val="실적단가"/>
      <sheetName val="일위대가_복합"/>
      <sheetName val="일위대가_서비스"/>
      <sheetName val="11.단가비교표_"/>
      <sheetName val="16.기계경비산출내역_"/>
      <sheetName val="밸브설치"/>
      <sheetName val="장비집계"/>
      <sheetName val="내역서1999.8최종"/>
      <sheetName val="단가표"/>
      <sheetName val="사통"/>
      <sheetName val="단"/>
      <sheetName val="FPA"/>
      <sheetName val="순수개발"/>
      <sheetName val="Data Vol"/>
      <sheetName val="차수"/>
      <sheetName val="공통가설"/>
      <sheetName val="전체"/>
      <sheetName val="Galaxy 소비자가격표"/>
      <sheetName val="백암비스타내역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임차품의(농조)"/>
      <sheetName val="copy"/>
      <sheetName val="심사물량"/>
      <sheetName val="심사계산"/>
      <sheetName val="조도계산서 _도서_"/>
    </sheetNames>
    <sheetDataSet>
      <sheetData sheetId="0">
        <row r="1">
          <cell r="A1">
            <v>1</v>
          </cell>
        </row>
      </sheetData>
      <sheetData sheetId="1" refreshError="1">
        <row r="1">
          <cell r="A1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수량산출"/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N賃率-職"/>
      <sheetName val="갑지"/>
      <sheetName val="N賃率_職"/>
      <sheetName val="일_4_"/>
      <sheetName val="집계표"/>
      <sheetName val="내역서1-2"/>
      <sheetName val="#REF"/>
      <sheetName val="내역서2안"/>
      <sheetName val="총_구조물공"/>
      <sheetName val="2.대외공문"/>
      <sheetName val="설계명세서"/>
      <sheetName val="일(4)"/>
      <sheetName val="수량산출(음암)"/>
      <sheetName val="참조"/>
      <sheetName val="H-PILE수량집계"/>
      <sheetName val="기본일위"/>
      <sheetName val="직노"/>
      <sheetName val="실행내역"/>
      <sheetName val="1.토공집계표"/>
      <sheetName val="관리자"/>
      <sheetName val="00노임기준"/>
      <sheetName val="일위대가"/>
      <sheetName val="내역서1999.8최종"/>
      <sheetName val="토목공사일반"/>
      <sheetName val="I一般比"/>
      <sheetName val="재료비"/>
      <sheetName val="데이타"/>
      <sheetName val="식재인부"/>
      <sheetName val="금액내역서"/>
      <sheetName val="설직재-1"/>
      <sheetName val="구체"/>
      <sheetName val="좌측날개벽"/>
      <sheetName val="우측날개벽"/>
      <sheetName val="집계"/>
      <sheetName val="패널"/>
      <sheetName val="일위"/>
      <sheetName val="sw1"/>
      <sheetName val="99노임기준"/>
      <sheetName val="실측자료"/>
      <sheetName val="setup"/>
      <sheetName val="PANEL_중량산출"/>
      <sheetName val="1안"/>
      <sheetName val="연습"/>
      <sheetName val="이월가격"/>
      <sheetName val="식재수량표"/>
      <sheetName val="노임단가"/>
      <sheetName val="샘플표지"/>
      <sheetName val="매립"/>
      <sheetName val="단가비교표"/>
      <sheetName val="과천MAIN"/>
      <sheetName val="원가 (2)"/>
      <sheetName val="노임"/>
      <sheetName val="ABUT수량-A1"/>
      <sheetName val="J直材4"/>
      <sheetName val="2F 회의실견적(5_14 일대)"/>
      <sheetName val="예가표"/>
      <sheetName val="일위대가목차"/>
      <sheetName val="품목납기"/>
      <sheetName val="Sheet2"/>
      <sheetName val="신우"/>
      <sheetName val="송라초중학교(final)"/>
      <sheetName val="제-노임"/>
      <sheetName val="제직재"/>
      <sheetName val="전차선로 물량표"/>
      <sheetName val="감가상각"/>
      <sheetName val="96갑지"/>
      <sheetName val="여과지동"/>
      <sheetName val="기초자료"/>
      <sheetName val="인건-측정"/>
      <sheetName val="Macro1"/>
      <sheetName val="S0"/>
      <sheetName val="Sheet1"/>
      <sheetName val="노무비"/>
      <sheetName val="정부노임단가"/>
      <sheetName val="원가_(2)"/>
      <sheetName val="NOMUBI"/>
      <sheetName val="자재단가"/>
      <sheetName val="동원(3)"/>
      <sheetName val="예정(3)"/>
      <sheetName val="터널조도"/>
      <sheetName val="6PILE  (돌출)"/>
      <sheetName val="조도계산서 (도서)"/>
      <sheetName val="대치판정"/>
      <sheetName val="CT "/>
      <sheetName val="copy"/>
      <sheetName val="실행내역서 "/>
      <sheetName val="내역"/>
      <sheetName val="9GNG운반"/>
      <sheetName val="합천내역"/>
      <sheetName val="제출내역 (2)"/>
      <sheetName val="工완성공사율"/>
      <sheetName val="단가 (2)"/>
      <sheetName val="산출내역서집계표"/>
      <sheetName val="내역을"/>
      <sheetName val="안전장치"/>
      <sheetName val="임시정보시트"/>
      <sheetName val="임율"/>
      <sheetName val="전시사인집계"/>
      <sheetName val="수량"/>
      <sheetName val="목록"/>
      <sheetName val="단가"/>
      <sheetName val="단가 및 재료비"/>
      <sheetName val="중기사용료산출근거"/>
      <sheetName val="시행후면적"/>
      <sheetName val="수지예산"/>
      <sheetName val="전신환매도율"/>
      <sheetName val="원본(갑지)"/>
      <sheetName val="중기사용료"/>
      <sheetName val="하조서"/>
      <sheetName val="실정공사비단가표"/>
      <sheetName val=" 총괄표"/>
      <sheetName val="단가표"/>
      <sheetName val="설계명세서(선로)"/>
      <sheetName val="설비"/>
      <sheetName val="부산4"/>
      <sheetName val="약품설비"/>
      <sheetName val="부대공Ⅱ"/>
      <sheetName val="Total"/>
      <sheetName val="부하LOAD"/>
      <sheetName val="ITEM"/>
      <sheetName val="설계기준"/>
      <sheetName val="내역1"/>
      <sheetName val="역T형교대(말뚝기초)"/>
      <sheetName val="토적표"/>
      <sheetName val="1.일위대가"/>
      <sheetName val="내역(영일)"/>
      <sheetName val="G.R300경비"/>
      <sheetName val="관급_File"/>
      <sheetName val="인건비"/>
      <sheetName val="부하(성남)"/>
      <sheetName val="부대내역"/>
      <sheetName val="OPT7"/>
      <sheetName val="외천교"/>
      <sheetName val="종배수관"/>
      <sheetName val="날개벽"/>
      <sheetName val="정공공사"/>
      <sheetName val="호남2"/>
      <sheetName val="소요자재"/>
    </sheetNames>
    <sheetDataSet>
      <sheetData sheetId="0" refreshError="1"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7">
          <cell r="A27">
            <v>26</v>
          </cell>
        </row>
        <row r="28">
          <cell r="A28">
            <v>27</v>
          </cell>
        </row>
        <row r="29">
          <cell r="A29">
            <v>28</v>
          </cell>
        </row>
        <row r="30">
          <cell r="A30">
            <v>29</v>
          </cell>
        </row>
        <row r="31">
          <cell r="A31">
            <v>30</v>
          </cell>
        </row>
        <row r="32">
          <cell r="A32">
            <v>31</v>
          </cell>
        </row>
        <row r="33">
          <cell r="A33">
            <v>32</v>
          </cell>
        </row>
        <row r="34">
          <cell r="A34">
            <v>33</v>
          </cell>
        </row>
        <row r="35">
          <cell r="A35">
            <v>34</v>
          </cell>
        </row>
        <row r="36">
          <cell r="A36">
            <v>35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</row>
        <row r="40">
          <cell r="A40">
            <v>39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</row>
        <row r="48">
          <cell r="A48" t="e">
            <v>#REF!</v>
          </cell>
        </row>
        <row r="49">
          <cell r="A49" t="e">
            <v>#REF!</v>
          </cell>
        </row>
        <row r="50">
          <cell r="A50" t="e">
            <v>#REF!</v>
          </cell>
        </row>
        <row r="51">
          <cell r="A51" t="e">
            <v>#REF!</v>
          </cell>
        </row>
        <row r="52">
          <cell r="A52" t="e">
            <v>#REF!</v>
          </cell>
        </row>
        <row r="53">
          <cell r="A53" t="e">
            <v>#REF!</v>
          </cell>
        </row>
        <row r="54">
          <cell r="A54" t="e">
            <v>#REF!</v>
          </cell>
        </row>
        <row r="55">
          <cell r="A55" t="e">
            <v>#REF!</v>
          </cell>
        </row>
        <row r="56">
          <cell r="A56" t="e">
            <v>#REF!</v>
          </cell>
        </row>
        <row r="57">
          <cell r="A57" t="e">
            <v>#REF!</v>
          </cell>
        </row>
        <row r="58">
          <cell r="A58" t="e">
            <v>#REF!</v>
          </cell>
        </row>
        <row r="59">
          <cell r="A59" t="e">
            <v>#REF!</v>
          </cell>
        </row>
        <row r="60">
          <cell r="A60" t="e">
            <v>#REF!</v>
          </cell>
        </row>
        <row r="61">
          <cell r="A61" t="e">
            <v>#REF!</v>
          </cell>
        </row>
        <row r="62">
          <cell r="A62" t="e">
            <v>#REF!</v>
          </cell>
        </row>
        <row r="63">
          <cell r="A63" t="e">
            <v>#REF!</v>
          </cell>
        </row>
        <row r="64">
          <cell r="A64" t="e">
            <v>#REF!</v>
          </cell>
        </row>
        <row r="68">
          <cell r="A68" t="e">
            <v>#REF!</v>
          </cell>
        </row>
        <row r="69">
          <cell r="A69" t="e">
            <v>#REF!</v>
          </cell>
        </row>
        <row r="70">
          <cell r="A70" t="e">
            <v>#REF!</v>
          </cell>
        </row>
        <row r="90">
          <cell r="A90" t="e">
            <v>#REF!</v>
          </cell>
        </row>
        <row r="91">
          <cell r="A91" t="e">
            <v>#REF!</v>
          </cell>
        </row>
        <row r="92">
          <cell r="A92" t="e">
            <v>#REF!</v>
          </cell>
        </row>
        <row r="93">
          <cell r="A93" t="e">
            <v>#REF!</v>
          </cell>
        </row>
        <row r="94">
          <cell r="A94" t="e">
            <v>#REF!</v>
          </cell>
        </row>
        <row r="95">
          <cell r="A95" t="e">
            <v>#REF!</v>
          </cell>
        </row>
        <row r="96">
          <cell r="A96" t="e">
            <v>#REF!</v>
          </cell>
        </row>
        <row r="97">
          <cell r="A97" t="e">
            <v>#REF!</v>
          </cell>
        </row>
        <row r="98">
          <cell r="A98" t="e">
            <v>#REF!</v>
          </cell>
        </row>
        <row r="99">
          <cell r="A99" t="e">
            <v>#REF!</v>
          </cell>
        </row>
        <row r="100">
          <cell r="A100" t="e">
            <v>#REF!</v>
          </cell>
        </row>
        <row r="101">
          <cell r="A101" t="e">
            <v>#REF!</v>
          </cell>
        </row>
        <row r="102">
          <cell r="A102" t="e">
            <v>#REF!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</row>
        <row r="114">
          <cell r="A114" t="e">
            <v>#REF!</v>
          </cell>
        </row>
        <row r="115">
          <cell r="A115" t="e">
            <v>#REF!</v>
          </cell>
        </row>
        <row r="116">
          <cell r="A116" t="e">
            <v>#REF!</v>
          </cell>
        </row>
        <row r="117">
          <cell r="A117" t="e">
            <v>#REF!</v>
          </cell>
        </row>
        <row r="118">
          <cell r="A118" t="e">
            <v>#REF!</v>
          </cell>
        </row>
        <row r="119">
          <cell r="A119" t="e">
            <v>#REF!</v>
          </cell>
        </row>
        <row r="120">
          <cell r="A120" t="e">
            <v>#REF!</v>
          </cell>
        </row>
        <row r="121">
          <cell r="A121" t="e">
            <v>#REF!</v>
          </cell>
        </row>
        <row r="122">
          <cell r="A122" t="e">
            <v>#REF!</v>
          </cell>
        </row>
        <row r="123">
          <cell r="A123" t="e">
            <v>#REF!</v>
          </cell>
        </row>
        <row r="124">
          <cell r="A124" t="e">
            <v>#REF!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</row>
        <row r="133">
          <cell r="A133" t="e">
            <v>#REF!</v>
          </cell>
        </row>
        <row r="137">
          <cell r="A137" t="e">
            <v>#REF!</v>
          </cell>
        </row>
        <row r="138">
          <cell r="A138" t="e">
            <v>#REF!</v>
          </cell>
        </row>
        <row r="139">
          <cell r="A139" t="e">
            <v>#REF!</v>
          </cell>
        </row>
        <row r="140">
          <cell r="A140" t="e">
            <v>#REF!</v>
          </cell>
        </row>
        <row r="141">
          <cell r="A141" t="e">
            <v>#REF!</v>
          </cell>
        </row>
        <row r="142">
          <cell r="A142" t="e">
            <v>#REF!</v>
          </cell>
        </row>
        <row r="143">
          <cell r="A143" t="e">
            <v>#REF!</v>
          </cell>
        </row>
        <row r="144">
          <cell r="A144" t="e">
            <v>#REF!</v>
          </cell>
        </row>
        <row r="145">
          <cell r="A145" t="e">
            <v>#REF!</v>
          </cell>
        </row>
        <row r="146">
          <cell r="A146" t="e">
            <v>#REF!</v>
          </cell>
        </row>
        <row r="147">
          <cell r="A147" t="e">
            <v>#REF!</v>
          </cell>
        </row>
        <row r="148">
          <cell r="A148" t="e">
            <v>#REF!</v>
          </cell>
        </row>
        <row r="149">
          <cell r="A149" t="e">
            <v>#REF!</v>
          </cell>
        </row>
        <row r="150">
          <cell r="A150" t="e">
            <v>#REF!</v>
          </cell>
        </row>
        <row r="151">
          <cell r="A151" t="e">
            <v>#REF!</v>
          </cell>
        </row>
        <row r="152">
          <cell r="A152" t="e">
            <v>#REF!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9">
          <cell r="A159" t="e">
            <v>#REF!</v>
          </cell>
        </row>
        <row r="160">
          <cell r="A160" t="e">
            <v>#REF!</v>
          </cell>
        </row>
        <row r="161">
          <cell r="A161" t="e">
            <v>#REF!</v>
          </cell>
        </row>
        <row r="162">
          <cell r="A162" t="e">
            <v>#REF!</v>
          </cell>
        </row>
        <row r="163">
          <cell r="A163" t="e">
            <v>#REF!</v>
          </cell>
        </row>
        <row r="164">
          <cell r="A164" t="e">
            <v>#REF!</v>
          </cell>
        </row>
        <row r="165">
          <cell r="A165" t="e">
            <v>#REF!</v>
          </cell>
        </row>
        <row r="166">
          <cell r="A166" t="e">
            <v>#REF!</v>
          </cell>
        </row>
        <row r="167">
          <cell r="A167" t="e">
            <v>#REF!</v>
          </cell>
        </row>
        <row r="168">
          <cell r="A168" t="e">
            <v>#REF!</v>
          </cell>
        </row>
        <row r="169">
          <cell r="A169" t="e">
            <v>#REF!</v>
          </cell>
        </row>
        <row r="170">
          <cell r="A170" t="e">
            <v>#REF!</v>
          </cell>
        </row>
        <row r="171">
          <cell r="A171" t="e">
            <v>#REF!</v>
          </cell>
        </row>
        <row r="172">
          <cell r="A172" t="e">
            <v>#REF!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</row>
        <row r="180">
          <cell r="A180" t="e">
            <v>#REF!</v>
          </cell>
        </row>
        <row r="181">
          <cell r="A181" t="e">
            <v>#REF!</v>
          </cell>
        </row>
        <row r="182">
          <cell r="A182" t="e">
            <v>#REF!</v>
          </cell>
        </row>
        <row r="183">
          <cell r="A183" t="e">
            <v>#REF!</v>
          </cell>
        </row>
        <row r="184">
          <cell r="A184" t="e">
            <v>#REF!</v>
          </cell>
        </row>
        <row r="185">
          <cell r="A185" t="e">
            <v>#REF!</v>
          </cell>
        </row>
        <row r="186">
          <cell r="A186" t="e">
            <v>#REF!</v>
          </cell>
        </row>
        <row r="187">
          <cell r="A187" t="e">
            <v>#REF!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</row>
        <row r="201">
          <cell r="A201" t="e">
            <v>#REF!</v>
          </cell>
        </row>
        <row r="202">
          <cell r="A202" t="e">
            <v>#REF!</v>
          </cell>
        </row>
        <row r="203">
          <cell r="A203" t="e">
            <v>#REF!</v>
          </cell>
        </row>
        <row r="204">
          <cell r="A204" t="e">
            <v>#REF!</v>
          </cell>
        </row>
        <row r="205">
          <cell r="A205" t="e">
            <v>#REF!</v>
          </cell>
        </row>
        <row r="206">
          <cell r="A206" t="e">
            <v>#REF!</v>
          </cell>
        </row>
        <row r="207">
          <cell r="A207" t="e">
            <v>#REF!</v>
          </cell>
        </row>
        <row r="208">
          <cell r="A208" t="e">
            <v>#REF!</v>
          </cell>
        </row>
        <row r="209">
          <cell r="A209" t="e">
            <v>#REF!</v>
          </cell>
        </row>
        <row r="210">
          <cell r="A210" t="e">
            <v>#REF!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4">
          <cell r="A224" t="e">
            <v>#REF!</v>
          </cell>
        </row>
        <row r="226">
          <cell r="A226" t="e">
            <v>#REF!</v>
          </cell>
        </row>
        <row r="227">
          <cell r="A227" t="e">
            <v>#REF!</v>
          </cell>
        </row>
        <row r="228">
          <cell r="A228" t="e">
            <v>#REF!</v>
          </cell>
        </row>
        <row r="230">
          <cell r="A230" t="e">
            <v>#REF!</v>
          </cell>
        </row>
        <row r="231">
          <cell r="A231" t="e">
            <v>#REF!</v>
          </cell>
        </row>
        <row r="233">
          <cell r="A233" t="e">
            <v>#REF!</v>
          </cell>
        </row>
        <row r="234">
          <cell r="A234" t="e">
            <v>#REF!</v>
          </cell>
        </row>
        <row r="235">
          <cell r="A235" t="e">
            <v>#REF!</v>
          </cell>
        </row>
        <row r="236">
          <cell r="A236" t="e">
            <v>#REF!</v>
          </cell>
        </row>
        <row r="237">
          <cell r="A237" t="e">
            <v>#REF!</v>
          </cell>
        </row>
        <row r="238">
          <cell r="A238" t="e">
            <v>#REF!</v>
          </cell>
        </row>
        <row r="239">
          <cell r="A239" t="e">
            <v>#REF!</v>
          </cell>
        </row>
        <row r="241">
          <cell r="A241" t="e">
            <v>#REF!</v>
          </cell>
        </row>
        <row r="242">
          <cell r="A242" t="e">
            <v>#REF!</v>
          </cell>
        </row>
        <row r="243">
          <cell r="A243" t="e">
            <v>#REF!</v>
          </cell>
        </row>
        <row r="245">
          <cell r="A245" t="e">
            <v>#REF!</v>
          </cell>
        </row>
        <row r="246">
          <cell r="A246" t="e">
            <v>#REF!</v>
          </cell>
        </row>
        <row r="247">
          <cell r="A247" t="e">
            <v>#REF!</v>
          </cell>
        </row>
        <row r="248">
          <cell r="A248" t="e">
            <v>#REF!</v>
          </cell>
        </row>
        <row r="249">
          <cell r="A249" t="e">
            <v>#REF!</v>
          </cell>
        </row>
        <row r="250">
          <cell r="A250" t="e">
            <v>#REF!</v>
          </cell>
        </row>
        <row r="251">
          <cell r="A251" t="e">
            <v>#REF!</v>
          </cell>
        </row>
        <row r="252">
          <cell r="A252" t="e">
            <v>#REF!</v>
          </cell>
        </row>
        <row r="253">
          <cell r="A253" t="e">
            <v>#REF!</v>
          </cell>
        </row>
        <row r="254">
          <cell r="A254" t="e">
            <v>#REF!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</row>
        <row r="263">
          <cell r="A263" t="e">
            <v>#REF!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</row>
        <row r="268">
          <cell r="A268" t="e">
            <v>#REF!</v>
          </cell>
        </row>
        <row r="269">
          <cell r="A269" t="e">
            <v>#REF!</v>
          </cell>
        </row>
        <row r="270">
          <cell r="A270" t="e">
            <v>#REF!</v>
          </cell>
        </row>
        <row r="271">
          <cell r="A271" t="e">
            <v>#REF!</v>
          </cell>
        </row>
        <row r="272">
          <cell r="A272" t="e">
            <v>#REF!</v>
          </cell>
        </row>
        <row r="273">
          <cell r="A273" t="e">
            <v>#REF!</v>
          </cell>
        </row>
        <row r="274">
          <cell r="A274" t="e">
            <v>#REF!</v>
          </cell>
        </row>
        <row r="275">
          <cell r="A275" t="e">
            <v>#REF!</v>
          </cell>
        </row>
        <row r="276">
          <cell r="A276" t="e">
            <v>#REF!</v>
          </cell>
        </row>
        <row r="277">
          <cell r="A277" t="e">
            <v>#REF!</v>
          </cell>
        </row>
        <row r="278">
          <cell r="A278" t="e">
            <v>#REF!</v>
          </cell>
        </row>
        <row r="279">
          <cell r="A279" t="e">
            <v>#REF!</v>
          </cell>
        </row>
        <row r="280">
          <cell r="A280" t="e">
            <v>#REF!</v>
          </cell>
        </row>
        <row r="281">
          <cell r="A281" t="e">
            <v>#REF!</v>
          </cell>
        </row>
        <row r="282">
          <cell r="A282" t="e">
            <v>#REF!</v>
          </cell>
        </row>
        <row r="283">
          <cell r="A283" t="e">
            <v>#REF!</v>
          </cell>
        </row>
        <row r="284">
          <cell r="A284" t="e">
            <v>#REF!</v>
          </cell>
        </row>
        <row r="285">
          <cell r="A285" t="e">
            <v>#REF!</v>
          </cell>
        </row>
        <row r="286">
          <cell r="A286" t="e">
            <v>#REF!</v>
          </cell>
        </row>
        <row r="287">
          <cell r="A287" t="e">
            <v>#REF!</v>
          </cell>
        </row>
        <row r="288">
          <cell r="A288" t="e">
            <v>#REF!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목차"/>
      <sheetName val="간지Ⅰ"/>
      <sheetName val="간지Ⅱ"/>
      <sheetName val="간지Ⅲ"/>
      <sheetName val="간지Ⅳ"/>
      <sheetName val="원가"/>
      <sheetName val="집계"/>
      <sheetName val="간지Ⅴ"/>
      <sheetName val="내역비교표"/>
      <sheetName val="간노비"/>
      <sheetName val="경비"/>
      <sheetName val="배부"/>
      <sheetName val="완성1"/>
      <sheetName val="완성2"/>
      <sheetName val="산재"/>
      <sheetName val="산재비율"/>
      <sheetName val="고용"/>
      <sheetName val="건강"/>
      <sheetName val="연금"/>
      <sheetName val="노인"/>
      <sheetName val="퇴직"/>
      <sheetName val="안전"/>
      <sheetName val="안전비율"/>
      <sheetName val="환경"/>
      <sheetName val="하도급"/>
      <sheetName val="건설"/>
      <sheetName val="일반"/>
      <sheetName val="일반비율"/>
      <sheetName val="이윤"/>
      <sheetName val="이윤비율"/>
      <sheetName val="간지Ⅵ"/>
      <sheetName val="간지Ⅵ-1"/>
      <sheetName val="간지Ⅵ-2"/>
      <sheetName val="간지Ⅵ-3"/>
      <sheetName val="간지Ⅵ-4"/>
      <sheetName val="공사노임"/>
      <sheetName val="조달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>
        <row r="20">
          <cell r="K20">
            <v>9.9</v>
          </cell>
        </row>
      </sheetData>
      <sheetData sheetId="10" refreshError="1"/>
      <sheetData sheetId="11">
        <row r="19">
          <cell r="G19">
            <v>5</v>
          </cell>
        </row>
      </sheetData>
      <sheetData sheetId="12" refreshError="1"/>
      <sheetData sheetId="13" refreshError="1"/>
      <sheetData sheetId="14" refreshError="1"/>
      <sheetData sheetId="15">
        <row r="10">
          <cell r="H10">
            <v>38</v>
          </cell>
        </row>
      </sheetData>
      <sheetData sheetId="16">
        <row r="9">
          <cell r="E9">
            <v>0.87</v>
          </cell>
        </row>
      </sheetData>
      <sheetData sheetId="17">
        <row r="9">
          <cell r="E9">
            <v>1.7</v>
          </cell>
        </row>
      </sheetData>
      <sheetData sheetId="18">
        <row r="9">
          <cell r="E9">
            <v>2.4900000000000002</v>
          </cell>
        </row>
      </sheetData>
      <sheetData sheetId="19">
        <row r="9">
          <cell r="E9">
            <v>6.55</v>
          </cell>
        </row>
      </sheetData>
      <sheetData sheetId="20">
        <row r="9">
          <cell r="E9">
            <v>2.2999999999999998</v>
          </cell>
        </row>
      </sheetData>
      <sheetData sheetId="21" refreshError="1"/>
      <sheetData sheetId="22">
        <row r="15">
          <cell r="D15">
            <v>1.85</v>
          </cell>
        </row>
      </sheetData>
      <sheetData sheetId="23">
        <row r="9">
          <cell r="H9">
            <v>0.5</v>
          </cell>
        </row>
      </sheetData>
      <sheetData sheetId="24">
        <row r="9">
          <cell r="H9">
            <v>7.4999999999999997E-2</v>
          </cell>
        </row>
      </sheetData>
      <sheetData sheetId="25">
        <row r="9">
          <cell r="H9">
            <v>7.0000000000000007E-2</v>
          </cell>
        </row>
      </sheetData>
      <sheetData sheetId="26" refreshError="1"/>
      <sheetData sheetId="27">
        <row r="14">
          <cell r="F14">
            <v>6</v>
          </cell>
        </row>
      </sheetData>
      <sheetData sheetId="28" refreshError="1"/>
      <sheetData sheetId="29">
        <row r="7">
          <cell r="F7">
            <v>15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집계"/>
      <sheetName val="내역"/>
      <sheetName val="일목"/>
      <sheetName val="일위"/>
      <sheetName val="단가"/>
    </sheetNames>
    <sheetDataSet>
      <sheetData sheetId="0"/>
      <sheetData sheetId="1"/>
      <sheetData sheetId="2">
        <row r="7">
          <cell r="E7">
            <v>7583</v>
          </cell>
        </row>
      </sheetData>
      <sheetData sheetId="3" refreshError="1"/>
      <sheetData sheetId="4">
        <row r="20">
          <cell r="O20">
            <v>50000</v>
          </cell>
          <cell r="P20">
            <v>0</v>
          </cell>
          <cell r="V20">
            <v>0</v>
          </cell>
        </row>
        <row r="51">
          <cell r="O51">
            <v>0</v>
          </cell>
          <cell r="P51">
            <v>99882</v>
          </cell>
          <cell r="V5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집계표"/>
      <sheetName val="일위대가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표지 (3)"/>
      <sheetName val="표지"/>
      <sheetName val="표지 (2)"/>
      <sheetName val="내역서"/>
      <sheetName val="주요자재1"/>
      <sheetName val="주요자재2"/>
      <sheetName val="시멘트골재량"/>
      <sheetName val="구조물골재"/>
      <sheetName val="철근1"/>
      <sheetName val="구조물타공종이월"/>
      <sheetName val="타공종이월"/>
      <sheetName val="철근수량1"/>
      <sheetName val="교각수량"/>
      <sheetName val="토공"/>
      <sheetName val="철근수량2"/>
      <sheetName val="교각집계"/>
      <sheetName val="교각토공"/>
      <sheetName val="교각철근"/>
      <sheetName val="교각집계 (2)"/>
      <sheetName val="교각토공 (2)"/>
      <sheetName val="교각철근 (2)"/>
      <sheetName val="대비"/>
      <sheetName val="제경비"/>
      <sheetName val="내역"/>
      <sheetName val="수량집계"/>
      <sheetName val="수량(교각)"/>
      <sheetName val="수량산출(2)"/>
      <sheetName val="단가(동바리)"/>
      <sheetName val="단가(강재운반)"/>
      <sheetName val="총괄표"/>
      <sheetName val="추진계획"/>
      <sheetName val="추진실적"/>
      <sheetName val="Sheet3"/>
      <sheetName val="공정표"/>
      <sheetName val="일수계산"/>
      <sheetName val="터널공기"/>
      <sheetName val="Sheet1"/>
      <sheetName val="Sheet2"/>
      <sheetName val="업협(토공,철콘)"/>
      <sheetName val="실행예산"/>
      <sheetName val="시방서"/>
      <sheetName val="계약현황"/>
      <sheetName val="간지"/>
      <sheetName val="견적(토공)"/>
      <sheetName val="견적(철콘)"/>
      <sheetName val="laroux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외주대비-구조물"/>
      <sheetName val="외주대비 -석축"/>
      <sheetName val="외주대비-구조물 (2)"/>
      <sheetName val="견적표지 (3)"/>
      <sheetName val="정태현"/>
      <sheetName val="xxxxxx"/>
      <sheetName val="0000"/>
      <sheetName val="현황"/>
      <sheetName val="철콘"/>
      <sheetName val="입찰표지"/>
      <sheetName val="투찰내역"/>
      <sheetName val="BID"/>
      <sheetName val=" HIT-&gt;HMC 견적(3900)"/>
      <sheetName val="산출내역서"/>
      <sheetName val="일위목록"/>
      <sheetName val="요율"/>
      <sheetName val="입찰안"/>
      <sheetName val="실행철강하도"/>
      <sheetName val="후다내역"/>
      <sheetName val="SG"/>
      <sheetName val="일위대가목록"/>
      <sheetName val="한전일위"/>
      <sheetName val="갑지"/>
      <sheetName val="현장관리비"/>
      <sheetName val="합계"/>
      <sheetName val="일위대가"/>
      <sheetName val="단가"/>
      <sheetName val="중기비"/>
      <sheetName val="노무비"/>
      <sheetName val="단가산출"/>
      <sheetName val="자재단가"/>
      <sheetName val="품셈"/>
      <sheetName val="일  위  대  가  목  록"/>
      <sheetName val="Macro1"/>
      <sheetName val="산수배수"/>
      <sheetName val="간접비계산"/>
      <sheetName val="당초명세(평)"/>
      <sheetName val="일위CODE"/>
      <sheetName val="인부신상자료"/>
      <sheetName val="일위산출"/>
      <sheetName val="설계가"/>
      <sheetName val="2공구산출내역"/>
      <sheetName val="전체"/>
      <sheetName val="PI"/>
      <sheetName val="품셈총괄표"/>
      <sheetName val="#2_일위대가목록"/>
      <sheetName val="운반비요율"/>
      <sheetName val="교각토공 _2_"/>
      <sheetName val="세부추진"/>
      <sheetName val="제안서"/>
      <sheetName val="상용보강"/>
      <sheetName val="행정표준(1)"/>
      <sheetName val="행정표준(2)"/>
      <sheetName val="1공구원가계산서"/>
      <sheetName val="1공구산출내역서"/>
      <sheetName val="1유리"/>
      <sheetName val="직노"/>
      <sheetName val="금액결정"/>
      <sheetName val="노임단가"/>
      <sheetName val="원가계산서"/>
      <sheetName val="관급자재"/>
      <sheetName val="장문교(대전)"/>
      <sheetName val="관급"/>
      <sheetName val="장비"/>
      <sheetName val="산근1"/>
      <sheetName val="노무"/>
      <sheetName val="자재"/>
      <sheetName val="INSTR"/>
      <sheetName val="건설성적"/>
      <sheetName val="간접(90)"/>
      <sheetName val="유동표"/>
      <sheetName val="원형1호맨홀토공수량"/>
      <sheetName val="우배수"/>
      <sheetName val="계산식"/>
      <sheetName val="증감내역서"/>
      <sheetName val="HRSG SMALL07220"/>
      <sheetName val="조명율표"/>
      <sheetName val="작성방법"/>
      <sheetName val="6. 안전관리비"/>
      <sheetName val="1,2공구원가계산서"/>
      <sheetName val="3.공통공사대비"/>
      <sheetName val="안산기계장치"/>
      <sheetName val="계약전체내역서"/>
      <sheetName val="예정공정(2차분)"/>
      <sheetName val="총괄간지"/>
      <sheetName val="발주간지"/>
      <sheetName val="1차전체변경"/>
      <sheetName val="2차전체변경예정"/>
      <sheetName val="2차전체변경예정 (2)"/>
      <sheetName val="전체변경p"/>
      <sheetName val="04계약"/>
      <sheetName val="사용계획서"/>
      <sheetName val="04착공계약내역서"/>
      <sheetName val="04변경-상하p"/>
      <sheetName val="전체증감"/>
      <sheetName val="1차분증감"/>
      <sheetName val="잔여분증감"/>
      <sheetName val="1차사용계획서"/>
      <sheetName val="1차간지"/>
      <sheetName val="1차분계약내역서"/>
      <sheetName val="이정표토공"/>
      <sheetName val="6PILE  (돌출)"/>
      <sheetName val="참조"/>
      <sheetName val="조건표"/>
      <sheetName val="#REF"/>
      <sheetName val="b_balju"/>
      <sheetName val="내역(한신APT)"/>
      <sheetName val="차액보증"/>
      <sheetName val="견적의뢰서"/>
      <sheetName val="JUCKEYK"/>
      <sheetName val="S0"/>
      <sheetName val="기본설계기준"/>
      <sheetName val="일위"/>
      <sheetName val="준검 내역서"/>
      <sheetName val="노임"/>
      <sheetName val="코드표"/>
      <sheetName val="TEST1"/>
      <sheetName val="작업일보"/>
      <sheetName val="수정2"/>
      <sheetName val="단가적용"/>
      <sheetName val="하도내역 (철콘)"/>
      <sheetName val="특기사항"/>
      <sheetName val="중기"/>
      <sheetName val="U형개거"/>
      <sheetName val="BSD (2)"/>
      <sheetName val="노임조서"/>
      <sheetName val="인원"/>
      <sheetName val="약품공급2"/>
      <sheetName val="덕전리"/>
      <sheetName val="1단계"/>
      <sheetName val="일위총괄"/>
      <sheetName val="저"/>
      <sheetName val="조건표 (2)"/>
      <sheetName val="3개월-백데이타"/>
      <sheetName val="LG배관재단가"/>
      <sheetName val="다다수전류단가"/>
      <sheetName val="LG유통상품단가표"/>
      <sheetName val="지급자재"/>
      <sheetName val="97년 추정"/>
      <sheetName val="Macro2"/>
      <sheetName val="표지1"/>
      <sheetName val="임율 Data"/>
      <sheetName val="일위대가목차"/>
      <sheetName val="2000년1차"/>
      <sheetName val="2000전체분"/>
      <sheetName val="도급"/>
      <sheetName val="일위대가목록표"/>
      <sheetName val="10공구일위"/>
      <sheetName val="일위대가D"/>
      <sheetName val="조명시설"/>
      <sheetName val="DHEQSUPT"/>
      <sheetName val="내역전기"/>
      <sheetName val="수량산출서"/>
      <sheetName val="신공항A-9(원가수정)"/>
      <sheetName val="노무비 근거"/>
      <sheetName val="집계"/>
      <sheetName val="개거총"/>
      <sheetName val="1.설계기준"/>
      <sheetName val="수량3"/>
      <sheetName val="별표집계"/>
      <sheetName val="ORIGIN"/>
      <sheetName val="호안사석"/>
      <sheetName val="배수자집"/>
      <sheetName val="입출재고현황 (2)"/>
      <sheetName val="공통가설"/>
      <sheetName val="설계예산서"/>
      <sheetName val="토공유동표(전체.당초)"/>
      <sheetName val="FORM-0"/>
      <sheetName val="추가예산"/>
      <sheetName val="목차 "/>
      <sheetName val="일위산출근거"/>
      <sheetName val="배수내역"/>
      <sheetName val="기초1"/>
      <sheetName val="48일위"/>
      <sheetName val="c_balju"/>
      <sheetName val="을"/>
      <sheetName val="물가시세"/>
      <sheetName val="2터널시점"/>
      <sheetName val="공정집계_국별"/>
      <sheetName val="단위단가"/>
      <sheetName val="Total"/>
      <sheetName val="예산총괄"/>
      <sheetName val="유입량"/>
      <sheetName val="CTEMCOST"/>
      <sheetName val="A1"/>
      <sheetName val="일위단가"/>
      <sheetName val="DANGA"/>
      <sheetName val="간선계산"/>
      <sheetName val="입력데이타"/>
      <sheetName val="업체별기성내역"/>
      <sheetName val="포장(수량)-관로부"/>
      <sheetName val="산출근거"/>
      <sheetName val="IT-BAT"/>
      <sheetName val="수문일위1"/>
      <sheetName val="이월"/>
      <sheetName val="SLAB근거-1"/>
      <sheetName val="단면 (2)"/>
      <sheetName val="실행대비"/>
      <sheetName val="기본단가표"/>
      <sheetName val="8.현장관리비"/>
      <sheetName val="7.안전관리비"/>
      <sheetName val="P_RPTB04_산근"/>
      <sheetName val="수량분개내역"/>
      <sheetName val="토목품셈"/>
      <sheetName val="일일"/>
      <sheetName val="#2정산"/>
      <sheetName val="음성방향"/>
      <sheetName val="기본단가"/>
      <sheetName val="철거산출근거"/>
      <sheetName val="하도금액분계"/>
      <sheetName val="견적"/>
      <sheetName val="설계"/>
      <sheetName val="tggwan(mac)"/>
      <sheetName val="7. 현장관리비 "/>
      <sheetName val="유치원내역"/>
      <sheetName val="표준건축비"/>
      <sheetName val="잡비"/>
      <sheetName val="WORK"/>
      <sheetName val="표지_(3)"/>
      <sheetName val="표지_(2)"/>
      <sheetName val="교각집계_(2)"/>
      <sheetName val="교각토공_(2)"/>
      <sheetName val="교각철근_(2)"/>
      <sheetName val="외주대비_-석축"/>
      <sheetName val="외주대비-구조물_(2)"/>
      <sheetName val="견적표지_(3)"/>
      <sheetName val="_HIT-&gt;HMC_견적(3900)"/>
      <sheetName val="일__위__대__가__목__록"/>
      <sheetName val="교각토공__2_"/>
      <sheetName val="6__안전관리비"/>
      <sheetName val="3_공통공사대비"/>
      <sheetName val="HRSG_SMALL07220"/>
      <sheetName val="준검_내역서"/>
      <sheetName val="97년_추정"/>
      <sheetName val="6PILE__(돌출)"/>
      <sheetName val="일위(PN)"/>
      <sheetName val="제경비산출서"/>
      <sheetName val="환기시설"/>
      <sheetName val="조명"/>
      <sheetName val="점보전력사용"/>
      <sheetName val="단면"/>
      <sheetName val="배수처리"/>
      <sheetName val="입력자료(노무비)"/>
      <sheetName val="수량산출"/>
      <sheetName val="기계내역"/>
      <sheetName val="2000용수잠관-수량집계"/>
      <sheetName val="DATE"/>
      <sheetName val="INPUT"/>
      <sheetName val="8.PILE  (돌출)"/>
      <sheetName val="토공(1)"/>
      <sheetName val="차수공(1)"/>
      <sheetName val="1. 설계조건 2.단면가정 3. 하중계산"/>
      <sheetName val="DATA 입력란"/>
      <sheetName val="구조     ."/>
      <sheetName val="DATA"/>
      <sheetName val="b_balju (2)"/>
      <sheetName val="b_gunmul"/>
      <sheetName val="노무비 "/>
      <sheetName val="금액내역서"/>
      <sheetName val="대로근거"/>
      <sheetName val="중로근거"/>
      <sheetName val="첨부1"/>
      <sheetName val="전기"/>
      <sheetName val="효율표"/>
      <sheetName val="배수공"/>
      <sheetName val="경상비"/>
      <sheetName val="전문하도급"/>
      <sheetName val="교량전기"/>
      <sheetName val="평가데이터"/>
      <sheetName val="MOTOR"/>
      <sheetName val="현장관리비 산출내역"/>
      <sheetName val="인명부"/>
      <sheetName val="인사자료총집계"/>
      <sheetName val="단면가정"/>
      <sheetName val="장비단가"/>
      <sheetName val="내역표지"/>
      <sheetName val="가스"/>
      <sheetName val="양수장(기계)"/>
      <sheetName val="일위대가표48"/>
      <sheetName val="(원)기흥상갈"/>
      <sheetName val="4.일위대가집계"/>
      <sheetName val="공량산출서"/>
      <sheetName val="공사비증감"/>
      <sheetName val="결재난"/>
      <sheetName val="단가표"/>
      <sheetName val="만년달력"/>
      <sheetName val="SHL"/>
      <sheetName val="실행내역"/>
      <sheetName val="BND"/>
      <sheetName val="단위량당중기"/>
      <sheetName val="금리계산"/>
      <sheetName val="설계내역"/>
      <sheetName val="마산방향철근집계"/>
      <sheetName val="진주방향"/>
      <sheetName val="공사내역서(을)실행"/>
      <sheetName val="기성갑지"/>
      <sheetName val="직접비"/>
      <sheetName val="건장설비"/>
      <sheetName val="교통대책내역"/>
      <sheetName val="단위중량"/>
      <sheetName val="토공사"/>
      <sheetName val="중기일위대가"/>
      <sheetName val="재료비"/>
      <sheetName val="1.설계조건"/>
      <sheetName val="유림골조"/>
      <sheetName val="공통부대비"/>
      <sheetName val="사업관리"/>
      <sheetName val="운반"/>
      <sheetName val="물가자료"/>
      <sheetName val="적현로"/>
      <sheetName val="인사자료"/>
      <sheetName val="내역(2000년)"/>
      <sheetName val="FB25JN"/>
      <sheetName val="중기조종사 단위단가"/>
      <sheetName val="ABUT수량-A1"/>
      <sheetName val="(당평)자재"/>
      <sheetName val="총괄내역서"/>
      <sheetName val="간 지1"/>
      <sheetName val="예가표"/>
      <sheetName val="파이프류"/>
      <sheetName val="프랜트면허"/>
      <sheetName val="토목주소"/>
      <sheetName val="설계명세서"/>
      <sheetName val="내역서 제출"/>
      <sheetName val="자료입력"/>
      <sheetName val="날개벽수량표"/>
      <sheetName val="시화점실행"/>
      <sheetName val="공사비예산서(토목분)"/>
      <sheetName val="5. 현장관리비(new) "/>
      <sheetName val="실행내역서 "/>
      <sheetName val="금융비용"/>
      <sheetName val="Customer Databas"/>
      <sheetName val="일위대가(1)"/>
      <sheetName val="단계별내역 (2)"/>
      <sheetName val="데이타"/>
      <sheetName val="식재인부"/>
      <sheetName val="인원계획"/>
      <sheetName val="BQ"/>
      <sheetName val="일위(시설)"/>
      <sheetName val="경산"/>
      <sheetName val="경영상태"/>
      <sheetName val="부하계산서"/>
      <sheetName val="일위대가집계"/>
      <sheetName val="단가대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/>
      <sheetData sheetId="180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/>
      <sheetData sheetId="333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N賃率-職"/>
      <sheetName val="원가 (2)"/>
      <sheetName val="일위"/>
      <sheetName val="#REF"/>
      <sheetName val="신우"/>
      <sheetName val="N賃率_職"/>
      <sheetName val="Sheet2"/>
      <sheetName val="I一般比"/>
      <sheetName val="중기사용료"/>
      <sheetName val="연습"/>
      <sheetName val="J直材4"/>
      <sheetName val="9GNG운반"/>
      <sheetName val="대치판정"/>
      <sheetName val="설직재-1"/>
      <sheetName val="직노"/>
      <sheetName val="한강운반비"/>
      <sheetName val="Sheet1"/>
      <sheetName val="Sheet3"/>
      <sheetName val="직재"/>
      <sheetName val="Total"/>
      <sheetName val="참조자료"/>
      <sheetName val="낙찰표"/>
      <sheetName val="자재단가"/>
      <sheetName val="인건-측정"/>
      <sheetName val="20관리비율"/>
      <sheetName val="심사계산"/>
      <sheetName val="심사물량"/>
      <sheetName val="일위대가"/>
      <sheetName val="HW일위"/>
      <sheetName val="품셈TABLE"/>
      <sheetName val="원본(갑지)"/>
      <sheetName val="기본일위"/>
      <sheetName val="집계표"/>
      <sheetName val="TYPE-A"/>
      <sheetName val="K-SET1"/>
      <sheetName val="하조서"/>
      <sheetName val="단"/>
      <sheetName val="DATE"/>
      <sheetName val="입찰안"/>
      <sheetName val="PANEL_중량산출"/>
      <sheetName val="원가_(2)"/>
      <sheetName val="유기공정"/>
      <sheetName val="제-노임"/>
      <sheetName val="제직재"/>
      <sheetName val="매출피벗"/>
      <sheetName val="200"/>
      <sheetName val="인건비"/>
      <sheetName val="ABUT수량-A1"/>
      <sheetName val="전신환매도율"/>
      <sheetName val="견적서"/>
      <sheetName val="노임단가"/>
      <sheetName val="부하"/>
      <sheetName val="DB"/>
      <sheetName val="공사개요"/>
      <sheetName val="단가산출2"/>
      <sheetName val="Sheet22"/>
      <sheetName val="물량산출"/>
      <sheetName val="총괄"/>
      <sheetName val="품셈총괄표"/>
      <sheetName val="1안"/>
      <sheetName val="맨홀"/>
      <sheetName val="월별수입"/>
    </sheetNames>
    <sheetDataSet>
      <sheetData sheetId="0">
        <row r="1">
          <cell r="A1">
            <v>1</v>
          </cell>
        </row>
      </sheetData>
      <sheetData sheetId="1">
        <row r="1">
          <cell r="A1">
            <v>1</v>
          </cell>
        </row>
      </sheetData>
      <sheetData sheetId="2">
        <row r="1">
          <cell r="A1">
            <v>1</v>
          </cell>
        </row>
      </sheetData>
      <sheetData sheetId="3">
        <row r="1">
          <cell r="A1">
            <v>1</v>
          </cell>
        </row>
      </sheetData>
      <sheetData sheetId="4">
        <row r="1">
          <cell r="A1">
            <v>1</v>
          </cell>
        </row>
      </sheetData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갑지"/>
      <sheetName val="과천MAIN"/>
      <sheetName val="일위 (2)"/>
      <sheetName val="갑지 (2)"/>
      <sheetName val="산출근거서"/>
      <sheetName val="일위"/>
      <sheetName val="수량산출"/>
      <sheetName val="OPT7"/>
      <sheetName val="1766-1"/>
      <sheetName val="전차선로 물량표"/>
      <sheetName val="발신정보"/>
      <sheetName val="CT "/>
      <sheetName val="J直材4"/>
      <sheetName val="부하계산서"/>
      <sheetName val="BID"/>
      <sheetName val="유기공정"/>
      <sheetName val="인건-측정"/>
      <sheetName val="감가상각"/>
      <sheetName val="001"/>
      <sheetName val="내역서"/>
      <sheetName val="2F 회의실견적(5_14 일대)"/>
      <sheetName val="일위대가목록"/>
      <sheetName val="6PILE  (돌출)"/>
      <sheetName val="조도계산서 (도서)"/>
      <sheetName val="OPT"/>
      <sheetName val="노임"/>
      <sheetName val="I一般比"/>
      <sheetName val="N賃率-職"/>
      <sheetName val="소상 &quot;1&quot;"/>
      <sheetName val="산출기초"/>
      <sheetName val="일위대가(LCS)"/>
      <sheetName val="산출근거(접지)"/>
      <sheetName val="산출근거 (중기)"/>
      <sheetName val="20관리비율"/>
      <sheetName val="기초대가"/>
      <sheetName val="명세서"/>
      <sheetName val="직노"/>
      <sheetName val="97"/>
      <sheetName val="단가산출"/>
      <sheetName val="70%"/>
      <sheetName val="부하(성남)"/>
      <sheetName val="한강운반비"/>
      <sheetName val="실행비교"/>
      <sheetName val="DATE"/>
      <sheetName val="Macro1"/>
      <sheetName val="Macro2"/>
      <sheetName val="COVER"/>
      <sheetName val="기본일위"/>
      <sheetName val="터널조도"/>
      <sheetName val="정부노임단가"/>
      <sheetName val="ABUT수량-A1"/>
      <sheetName val="LEGEND"/>
      <sheetName val="Sheet7"/>
      <sheetName val="예산내역서"/>
      <sheetName val="U-TYPE(1)"/>
      <sheetName val="중기일위대가"/>
      <sheetName val="4.전기"/>
      <sheetName val="직공비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조도"/>
      <sheetName val="부하"/>
      <sheetName val="동력"/>
      <sheetName val="변압기"/>
      <sheetName val="발전기"/>
      <sheetName val="간선"/>
      <sheetName val="APT"/>
      <sheetName val="도체종-상수표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#REF"/>
      <sheetName val="DUT-BAT1"/>
      <sheetName val="504전기실 동부하-L"/>
      <sheetName val="GEN"/>
      <sheetName val="전기자료"/>
      <sheetName val="동부하-L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수량산출"/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샘플표지"/>
      <sheetName val="1안"/>
      <sheetName val="N賃率-職"/>
      <sheetName val="단가비교표"/>
      <sheetName val="일위"/>
      <sheetName val="매립"/>
      <sheetName val="원가 (2)"/>
      <sheetName val="I一般比"/>
      <sheetName val="ABUT수량-A1"/>
      <sheetName val="과천MAIN"/>
      <sheetName val="노임"/>
      <sheetName val="내역서1999.8최종"/>
      <sheetName val="J直材4"/>
      <sheetName val="2F 회의실견적(5_14 일대)"/>
      <sheetName val="품목납기"/>
      <sheetName val="Sheet2"/>
      <sheetName val="신우"/>
      <sheetName val="송라초중학교(final)"/>
      <sheetName val="예가표"/>
      <sheetName val="일위대가목차"/>
      <sheetName val="96갑지"/>
      <sheetName val="집계표"/>
      <sheetName val="제-노임"/>
      <sheetName val="제직재"/>
      <sheetName val="전차선로 물량표"/>
      <sheetName val="여과지동"/>
      <sheetName val="기초자료"/>
      <sheetName val="감가상각"/>
      <sheetName val="#REF"/>
      <sheetName val="인건-측정"/>
      <sheetName val="Macro1"/>
      <sheetName val="S0"/>
      <sheetName val="Sheet1"/>
      <sheetName val="정부노임단가"/>
      <sheetName val="기본일위"/>
      <sheetName val="sw1"/>
      <sheetName val="NOMUBI"/>
      <sheetName val="자재단가"/>
      <sheetName val="노무비"/>
      <sheetName val="동원(3)"/>
      <sheetName val="예정(3)"/>
      <sheetName val="PANEL_중량산출"/>
      <sheetName val="원가_(2)"/>
      <sheetName val="터널조도"/>
      <sheetName val="조도계산서 (도서)"/>
      <sheetName val="6PILE  (돌출)"/>
      <sheetName val="대치판정"/>
      <sheetName val="CT "/>
      <sheetName val="copy"/>
      <sheetName val="실행내역서 "/>
      <sheetName val="내역"/>
      <sheetName val="갑지"/>
      <sheetName val="일_4_"/>
      <sheetName val="N賃率_職"/>
      <sheetName val="총_구조물공"/>
      <sheetName val="내역서1-2"/>
      <sheetName val="내역서2안"/>
      <sheetName val="2.대외공문"/>
      <sheetName val="설계명세서"/>
      <sheetName val="일(4)"/>
      <sheetName val="수량산출(음암)"/>
      <sheetName val="00노임기준"/>
      <sheetName val="일위대가"/>
      <sheetName val="관리자"/>
      <sheetName val="재료비"/>
      <sheetName val="데이타"/>
      <sheetName val="식재인부"/>
      <sheetName val="금액내역서"/>
      <sheetName val="설직재-1"/>
      <sheetName val="1.토공집계표"/>
      <sheetName val="H-PILE수량집계"/>
      <sheetName val="참조"/>
      <sheetName val="직노"/>
      <sheetName val="실행내역"/>
      <sheetName val="토목공사일반"/>
      <sheetName val="집계"/>
      <sheetName val="패널"/>
      <sheetName val="99노임기준"/>
      <sheetName val="구체"/>
      <sheetName val="좌측날개벽"/>
      <sheetName val="우측날개벽"/>
      <sheetName val="실측자료"/>
      <sheetName val="setup"/>
      <sheetName val="연습"/>
      <sheetName val="식재수량표"/>
      <sheetName val="노임단가"/>
      <sheetName val="9GNG운반"/>
      <sheetName val="합천내역"/>
      <sheetName val="제출내역 (2)"/>
      <sheetName val="工완성공사율"/>
      <sheetName val="단가 (2)"/>
      <sheetName val="약품설비"/>
      <sheetName val="부대공Ⅱ"/>
      <sheetName val="설계명세서(선로)"/>
      <sheetName val="설비"/>
      <sheetName val="부산4"/>
      <sheetName val="이월가격"/>
      <sheetName val="시행후면적"/>
      <sheetName val="수지예산"/>
      <sheetName val="전신환매도율"/>
      <sheetName val="원본(갑지)"/>
      <sheetName val="중기사용료"/>
      <sheetName val="하조서"/>
      <sheetName val="내역(영일)"/>
      <sheetName val="산출내역서집계표"/>
      <sheetName val="내역을"/>
      <sheetName val="안전장치"/>
      <sheetName val="임시정보시트"/>
      <sheetName val="임율"/>
      <sheetName val="전시사인집계"/>
      <sheetName val="수량"/>
      <sheetName val="목록"/>
      <sheetName val="단가"/>
      <sheetName val="G.R300경비"/>
      <sheetName val="관급_File"/>
      <sheetName val="인건비"/>
      <sheetName val="부하(성남)"/>
      <sheetName val="부대내역"/>
      <sheetName val="부하LOAD"/>
      <sheetName val="ITEM"/>
      <sheetName val="OPT7"/>
      <sheetName val="외천교"/>
      <sheetName val="종배수관"/>
      <sheetName val="발신정보"/>
      <sheetName val="Total"/>
      <sheetName val="갑"/>
      <sheetName val="실정공사비단가표"/>
      <sheetName val=" 총괄표"/>
      <sheetName val="단가 및 재료비"/>
      <sheetName val="중기사용료산출근거"/>
      <sheetName val="단가표"/>
      <sheetName val="설계기준"/>
      <sheetName val="내역1"/>
      <sheetName val="역T형교대(말뚝기초)"/>
      <sheetName val="토적표"/>
      <sheetName val="1.일위대가"/>
      <sheetName val="날개벽"/>
      <sheetName val="정공공사"/>
      <sheetName val="호남2"/>
      <sheetName val="소요자재"/>
    </sheetNames>
    <sheetDataSet>
      <sheetData sheetId="0" refreshError="1"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7">
          <cell r="A27">
            <v>26</v>
          </cell>
        </row>
        <row r="28">
          <cell r="A28">
            <v>27</v>
          </cell>
        </row>
        <row r="29">
          <cell r="A29">
            <v>28</v>
          </cell>
        </row>
        <row r="30">
          <cell r="A30">
            <v>29</v>
          </cell>
        </row>
        <row r="31">
          <cell r="A31">
            <v>30</v>
          </cell>
        </row>
        <row r="32">
          <cell r="A32">
            <v>31</v>
          </cell>
        </row>
        <row r="33">
          <cell r="A33">
            <v>32</v>
          </cell>
        </row>
        <row r="34">
          <cell r="A34">
            <v>33</v>
          </cell>
        </row>
        <row r="35">
          <cell r="A35">
            <v>34</v>
          </cell>
        </row>
        <row r="36">
          <cell r="A36">
            <v>35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</row>
        <row r="40">
          <cell r="A40">
            <v>39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</row>
        <row r="48">
          <cell r="A48" t="e">
            <v>#REF!</v>
          </cell>
        </row>
        <row r="49">
          <cell r="A49" t="e">
            <v>#REF!</v>
          </cell>
        </row>
        <row r="50">
          <cell r="A50" t="e">
            <v>#REF!</v>
          </cell>
        </row>
        <row r="51">
          <cell r="A51" t="e">
            <v>#REF!</v>
          </cell>
        </row>
        <row r="52">
          <cell r="A52" t="e">
            <v>#REF!</v>
          </cell>
        </row>
        <row r="53">
          <cell r="A53" t="e">
            <v>#REF!</v>
          </cell>
        </row>
        <row r="54">
          <cell r="A54" t="e">
            <v>#REF!</v>
          </cell>
        </row>
        <row r="55">
          <cell r="A55" t="e">
            <v>#REF!</v>
          </cell>
        </row>
        <row r="56">
          <cell r="A56" t="e">
            <v>#REF!</v>
          </cell>
        </row>
        <row r="57">
          <cell r="A57" t="e">
            <v>#REF!</v>
          </cell>
        </row>
        <row r="58">
          <cell r="A58" t="e">
            <v>#REF!</v>
          </cell>
        </row>
        <row r="59">
          <cell r="A59" t="e">
            <v>#REF!</v>
          </cell>
        </row>
        <row r="60">
          <cell r="A60" t="e">
            <v>#REF!</v>
          </cell>
        </row>
        <row r="61">
          <cell r="A61" t="e">
            <v>#REF!</v>
          </cell>
        </row>
        <row r="62">
          <cell r="A62" t="e">
            <v>#REF!</v>
          </cell>
        </row>
        <row r="63">
          <cell r="A63" t="e">
            <v>#REF!</v>
          </cell>
        </row>
        <row r="64">
          <cell r="A64" t="e">
            <v>#REF!</v>
          </cell>
        </row>
        <row r="68">
          <cell r="A68" t="e">
            <v>#REF!</v>
          </cell>
        </row>
        <row r="69">
          <cell r="A69" t="e">
            <v>#REF!</v>
          </cell>
        </row>
        <row r="70">
          <cell r="A70" t="e">
            <v>#REF!</v>
          </cell>
        </row>
        <row r="90">
          <cell r="A90" t="e">
            <v>#REF!</v>
          </cell>
        </row>
        <row r="91">
          <cell r="A91" t="e">
            <v>#REF!</v>
          </cell>
        </row>
        <row r="92">
          <cell r="A92" t="e">
            <v>#REF!</v>
          </cell>
        </row>
        <row r="93">
          <cell r="A93" t="e">
            <v>#REF!</v>
          </cell>
        </row>
        <row r="94">
          <cell r="A94" t="e">
            <v>#REF!</v>
          </cell>
        </row>
        <row r="95">
          <cell r="A95" t="e">
            <v>#REF!</v>
          </cell>
        </row>
        <row r="96">
          <cell r="A96" t="e">
            <v>#REF!</v>
          </cell>
        </row>
        <row r="97">
          <cell r="A97" t="e">
            <v>#REF!</v>
          </cell>
        </row>
        <row r="98">
          <cell r="A98" t="e">
            <v>#REF!</v>
          </cell>
        </row>
        <row r="99">
          <cell r="A99" t="e">
            <v>#REF!</v>
          </cell>
        </row>
        <row r="100">
          <cell r="A100" t="e">
            <v>#REF!</v>
          </cell>
        </row>
        <row r="101">
          <cell r="A101" t="e">
            <v>#REF!</v>
          </cell>
        </row>
        <row r="102">
          <cell r="A102" t="e">
            <v>#REF!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</row>
        <row r="114">
          <cell r="A114" t="e">
            <v>#REF!</v>
          </cell>
        </row>
        <row r="115">
          <cell r="A115" t="e">
            <v>#REF!</v>
          </cell>
        </row>
        <row r="116">
          <cell r="A116" t="e">
            <v>#REF!</v>
          </cell>
        </row>
        <row r="117">
          <cell r="A117" t="e">
            <v>#REF!</v>
          </cell>
        </row>
        <row r="118">
          <cell r="A118" t="e">
            <v>#REF!</v>
          </cell>
        </row>
        <row r="119">
          <cell r="A119" t="e">
            <v>#REF!</v>
          </cell>
        </row>
        <row r="120">
          <cell r="A120" t="e">
            <v>#REF!</v>
          </cell>
        </row>
        <row r="121">
          <cell r="A121" t="e">
            <v>#REF!</v>
          </cell>
        </row>
        <row r="122">
          <cell r="A122" t="e">
            <v>#REF!</v>
          </cell>
        </row>
        <row r="123">
          <cell r="A123" t="e">
            <v>#REF!</v>
          </cell>
        </row>
        <row r="124">
          <cell r="A124" t="e">
            <v>#REF!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</row>
        <row r="133">
          <cell r="A133" t="e">
            <v>#REF!</v>
          </cell>
        </row>
        <row r="137">
          <cell r="A137" t="e">
            <v>#REF!</v>
          </cell>
        </row>
        <row r="138">
          <cell r="A138" t="e">
            <v>#REF!</v>
          </cell>
        </row>
        <row r="139">
          <cell r="A139" t="e">
            <v>#REF!</v>
          </cell>
        </row>
        <row r="140">
          <cell r="A140" t="e">
            <v>#REF!</v>
          </cell>
        </row>
        <row r="141">
          <cell r="A141" t="e">
            <v>#REF!</v>
          </cell>
        </row>
        <row r="142">
          <cell r="A142" t="e">
            <v>#REF!</v>
          </cell>
        </row>
        <row r="143">
          <cell r="A143" t="e">
            <v>#REF!</v>
          </cell>
        </row>
        <row r="144">
          <cell r="A144" t="e">
            <v>#REF!</v>
          </cell>
        </row>
        <row r="145">
          <cell r="A145" t="e">
            <v>#REF!</v>
          </cell>
        </row>
        <row r="146">
          <cell r="A146" t="e">
            <v>#REF!</v>
          </cell>
        </row>
        <row r="147">
          <cell r="A147" t="e">
            <v>#REF!</v>
          </cell>
        </row>
        <row r="148">
          <cell r="A148" t="e">
            <v>#REF!</v>
          </cell>
        </row>
        <row r="149">
          <cell r="A149" t="e">
            <v>#REF!</v>
          </cell>
        </row>
        <row r="150">
          <cell r="A150" t="e">
            <v>#REF!</v>
          </cell>
        </row>
        <row r="151">
          <cell r="A151" t="e">
            <v>#REF!</v>
          </cell>
        </row>
        <row r="152">
          <cell r="A152" t="e">
            <v>#REF!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9">
          <cell r="A159" t="e">
            <v>#REF!</v>
          </cell>
        </row>
        <row r="160">
          <cell r="A160" t="e">
            <v>#REF!</v>
          </cell>
        </row>
        <row r="161">
          <cell r="A161" t="e">
            <v>#REF!</v>
          </cell>
        </row>
        <row r="162">
          <cell r="A162" t="e">
            <v>#REF!</v>
          </cell>
        </row>
        <row r="163">
          <cell r="A163" t="e">
            <v>#REF!</v>
          </cell>
        </row>
        <row r="164">
          <cell r="A164" t="e">
            <v>#REF!</v>
          </cell>
        </row>
        <row r="165">
          <cell r="A165" t="e">
            <v>#REF!</v>
          </cell>
        </row>
        <row r="166">
          <cell r="A166" t="e">
            <v>#REF!</v>
          </cell>
        </row>
        <row r="167">
          <cell r="A167" t="e">
            <v>#REF!</v>
          </cell>
        </row>
        <row r="168">
          <cell r="A168" t="e">
            <v>#REF!</v>
          </cell>
        </row>
        <row r="169">
          <cell r="A169" t="e">
            <v>#REF!</v>
          </cell>
        </row>
        <row r="170">
          <cell r="A170" t="e">
            <v>#REF!</v>
          </cell>
        </row>
        <row r="171">
          <cell r="A171" t="e">
            <v>#REF!</v>
          </cell>
        </row>
        <row r="172">
          <cell r="A172" t="e">
            <v>#REF!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</row>
        <row r="180">
          <cell r="A180" t="e">
            <v>#REF!</v>
          </cell>
        </row>
        <row r="181">
          <cell r="A181" t="e">
            <v>#REF!</v>
          </cell>
        </row>
        <row r="182">
          <cell r="A182" t="e">
            <v>#REF!</v>
          </cell>
        </row>
        <row r="183">
          <cell r="A183" t="e">
            <v>#REF!</v>
          </cell>
        </row>
        <row r="184">
          <cell r="A184" t="e">
            <v>#REF!</v>
          </cell>
        </row>
        <row r="185">
          <cell r="A185" t="e">
            <v>#REF!</v>
          </cell>
        </row>
        <row r="186">
          <cell r="A186" t="e">
            <v>#REF!</v>
          </cell>
        </row>
        <row r="187">
          <cell r="A187" t="e">
            <v>#REF!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</row>
        <row r="201">
          <cell r="A201" t="e">
            <v>#REF!</v>
          </cell>
        </row>
        <row r="202">
          <cell r="A202" t="e">
            <v>#REF!</v>
          </cell>
        </row>
        <row r="203">
          <cell r="A203" t="e">
            <v>#REF!</v>
          </cell>
        </row>
        <row r="204">
          <cell r="A204" t="e">
            <v>#REF!</v>
          </cell>
        </row>
        <row r="205">
          <cell r="A205" t="e">
            <v>#REF!</v>
          </cell>
        </row>
        <row r="206">
          <cell r="A206" t="e">
            <v>#REF!</v>
          </cell>
        </row>
        <row r="207">
          <cell r="A207" t="e">
            <v>#REF!</v>
          </cell>
        </row>
        <row r="208">
          <cell r="A208" t="e">
            <v>#REF!</v>
          </cell>
        </row>
        <row r="209">
          <cell r="A209" t="e">
            <v>#REF!</v>
          </cell>
        </row>
        <row r="210">
          <cell r="A210" t="e">
            <v>#REF!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4">
          <cell r="A224" t="e">
            <v>#REF!</v>
          </cell>
        </row>
        <row r="226">
          <cell r="A226" t="e">
            <v>#REF!</v>
          </cell>
        </row>
        <row r="227">
          <cell r="A227" t="e">
            <v>#REF!</v>
          </cell>
        </row>
        <row r="228">
          <cell r="A228" t="e">
            <v>#REF!</v>
          </cell>
        </row>
        <row r="230">
          <cell r="A230" t="e">
            <v>#REF!</v>
          </cell>
        </row>
        <row r="231">
          <cell r="A231" t="e">
            <v>#REF!</v>
          </cell>
        </row>
        <row r="233">
          <cell r="A233" t="e">
            <v>#REF!</v>
          </cell>
        </row>
        <row r="234">
          <cell r="A234" t="e">
            <v>#REF!</v>
          </cell>
        </row>
        <row r="235">
          <cell r="A235" t="e">
            <v>#REF!</v>
          </cell>
        </row>
        <row r="236">
          <cell r="A236" t="e">
            <v>#REF!</v>
          </cell>
        </row>
        <row r="237">
          <cell r="A237" t="e">
            <v>#REF!</v>
          </cell>
        </row>
        <row r="238">
          <cell r="A238" t="e">
            <v>#REF!</v>
          </cell>
        </row>
        <row r="239">
          <cell r="A239" t="e">
            <v>#REF!</v>
          </cell>
        </row>
        <row r="241">
          <cell r="A241" t="e">
            <v>#REF!</v>
          </cell>
        </row>
        <row r="242">
          <cell r="A242" t="e">
            <v>#REF!</v>
          </cell>
        </row>
        <row r="243">
          <cell r="A243" t="e">
            <v>#REF!</v>
          </cell>
        </row>
        <row r="245">
          <cell r="A245" t="e">
            <v>#REF!</v>
          </cell>
        </row>
        <row r="246">
          <cell r="A246" t="e">
            <v>#REF!</v>
          </cell>
        </row>
        <row r="247">
          <cell r="A247" t="e">
            <v>#REF!</v>
          </cell>
        </row>
        <row r="248">
          <cell r="A248" t="e">
            <v>#REF!</v>
          </cell>
        </row>
        <row r="249">
          <cell r="A249" t="e">
            <v>#REF!</v>
          </cell>
        </row>
        <row r="250">
          <cell r="A250" t="e">
            <v>#REF!</v>
          </cell>
        </row>
        <row r="251">
          <cell r="A251" t="e">
            <v>#REF!</v>
          </cell>
        </row>
        <row r="252">
          <cell r="A252" t="e">
            <v>#REF!</v>
          </cell>
        </row>
        <row r="253">
          <cell r="A253" t="e">
            <v>#REF!</v>
          </cell>
        </row>
        <row r="254">
          <cell r="A254" t="e">
            <v>#REF!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</row>
        <row r="263">
          <cell r="A263" t="e">
            <v>#REF!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</row>
        <row r="268">
          <cell r="A268" t="e">
            <v>#REF!</v>
          </cell>
        </row>
        <row r="269">
          <cell r="A269" t="e">
            <v>#REF!</v>
          </cell>
        </row>
        <row r="270">
          <cell r="A270" t="e">
            <v>#REF!</v>
          </cell>
        </row>
        <row r="271">
          <cell r="A271" t="e">
            <v>#REF!</v>
          </cell>
        </row>
        <row r="272">
          <cell r="A272" t="e">
            <v>#REF!</v>
          </cell>
        </row>
        <row r="273">
          <cell r="A273" t="e">
            <v>#REF!</v>
          </cell>
        </row>
        <row r="274">
          <cell r="A274" t="e">
            <v>#REF!</v>
          </cell>
        </row>
        <row r="275">
          <cell r="A275" t="e">
            <v>#REF!</v>
          </cell>
        </row>
        <row r="276">
          <cell r="A276" t="e">
            <v>#REF!</v>
          </cell>
        </row>
        <row r="277">
          <cell r="A277" t="e">
            <v>#REF!</v>
          </cell>
        </row>
        <row r="278">
          <cell r="A278" t="e">
            <v>#REF!</v>
          </cell>
        </row>
        <row r="279">
          <cell r="A279" t="e">
            <v>#REF!</v>
          </cell>
        </row>
        <row r="280">
          <cell r="A280" t="e">
            <v>#REF!</v>
          </cell>
        </row>
        <row r="281">
          <cell r="A281" t="e">
            <v>#REF!</v>
          </cell>
        </row>
        <row r="282">
          <cell r="A282" t="e">
            <v>#REF!</v>
          </cell>
        </row>
        <row r="283">
          <cell r="A283" t="e">
            <v>#REF!</v>
          </cell>
        </row>
        <row r="284">
          <cell r="A284" t="e">
            <v>#REF!</v>
          </cell>
        </row>
        <row r="285">
          <cell r="A285" t="e">
            <v>#REF!</v>
          </cell>
        </row>
        <row r="286">
          <cell r="A286" t="e">
            <v>#REF!</v>
          </cell>
        </row>
        <row r="287">
          <cell r="A287" t="e">
            <v>#REF!</v>
          </cell>
        </row>
        <row r="288">
          <cell r="A288" t="e">
            <v>#REF!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1">
        <row r="3">
          <cell r="A3">
            <v>3</v>
          </cell>
        </row>
      </sheetData>
      <sheetData sheetId="2">
        <row r="3">
          <cell r="A3">
            <v>3</v>
          </cell>
        </row>
      </sheetData>
      <sheetData sheetId="3">
        <row r="3">
          <cell r="A3">
            <v>3</v>
          </cell>
        </row>
      </sheetData>
      <sheetData sheetId="4">
        <row r="3">
          <cell r="A3">
            <v>3</v>
          </cell>
        </row>
      </sheetData>
      <sheetData sheetId="5">
        <row r="3">
          <cell r="A3">
            <v>3</v>
          </cell>
        </row>
      </sheetData>
      <sheetData sheetId="6">
        <row r="3">
          <cell r="A3">
            <v>3</v>
          </cell>
        </row>
      </sheetData>
      <sheetData sheetId="7">
        <row r="3">
          <cell r="A3">
            <v>3</v>
          </cell>
        </row>
      </sheetData>
      <sheetData sheetId="8">
        <row r="3">
          <cell r="A3">
            <v>3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인원산출"/>
      <sheetName val="단가대비표"/>
      <sheetName val="견적대비표"/>
      <sheetName val="타견적성스테이지"/>
      <sheetName val="타견적서 영시스템"/>
      <sheetName val="진명견적"/>
      <sheetName val="배관배선"/>
      <sheetName val="단가대비표 (2)"/>
      <sheetName val="제-노임"/>
      <sheetName val="제직재"/>
      <sheetName val="중기사용료"/>
      <sheetName val="전기단가조사서"/>
      <sheetName val="한강운반비"/>
      <sheetName val="개요"/>
      <sheetName val="신우"/>
      <sheetName val="청천내"/>
      <sheetName val="제품별"/>
      <sheetName val="선급금신청서"/>
      <sheetName val="내역서단가산출용"/>
      <sheetName val="N賃率-職"/>
      <sheetName val="일위대가"/>
      <sheetName val="자재단가"/>
      <sheetName val="입찰견적보고서"/>
      <sheetName val="여과지동"/>
      <sheetName val="기초자료"/>
      <sheetName val="9GNG운반"/>
      <sheetName val="청주과학대학내역서(타견적)"/>
      <sheetName val="UNIT"/>
      <sheetName val="J直材4"/>
      <sheetName val="일위"/>
      <sheetName val="I一般比"/>
      <sheetName val="문학간접"/>
      <sheetName val="XL4Poppy"/>
      <sheetName val="#REF"/>
      <sheetName val="본사인상전"/>
      <sheetName val="유림총괄"/>
      <sheetName val="TNC(1안)"/>
      <sheetName val="터파기및재료"/>
      <sheetName val="노임단가"/>
      <sheetName val="제36-40호표"/>
      <sheetName val="하조서"/>
      <sheetName val="데이타"/>
      <sheetName val="식재인부"/>
      <sheetName val="산출근거"/>
      <sheetName val="단가 및 재료비"/>
      <sheetName val="내역"/>
      <sheetName val="직재"/>
      <sheetName val="산출내역서집계표"/>
      <sheetName val="덕전리"/>
      <sheetName val="Y-WORK"/>
      <sheetName val="20관리비율"/>
      <sheetName val="제조 경영"/>
      <sheetName val="차액보증"/>
      <sheetName val="기초단가"/>
      <sheetName val="원가서"/>
      <sheetName val="일위대가(가설)"/>
      <sheetName val="토공사B동추가"/>
      <sheetName val="실내건축일위대가"/>
      <sheetName val="일위대가(1)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금융비용"/>
      <sheetName val="암거"/>
      <sheetName val="포장공"/>
      <sheetName val="배수공"/>
      <sheetName val="원가 (2)"/>
      <sheetName val="연습"/>
      <sheetName val="원본(갑지)"/>
      <sheetName val="PANEL_인원산출"/>
      <sheetName val="타견적서_영시스템"/>
      <sheetName val="단가대비표_(2)"/>
      <sheetName val="Sheet1"/>
      <sheetName val="재집"/>
      <sheetName val="열차무선 수량집계"/>
      <sheetName val="집계표"/>
      <sheetName val="Total"/>
      <sheetName val="C-노임단가"/>
      <sheetName val="요율"/>
      <sheetName val="인건비"/>
      <sheetName val="단가"/>
      <sheetName val="역공종"/>
      <sheetName val="Sheet2"/>
      <sheetName val="2"/>
      <sheetName val="기초DATA(2)"/>
      <sheetName val="산출"/>
      <sheetName val="집계"/>
      <sheetName val="쇠(1)"/>
      <sheetName val="가격(3)"/>
      <sheetName val="Sheet9"/>
      <sheetName val="합천내역"/>
      <sheetName val="일위_파일"/>
      <sheetName val="가설개략"/>
      <sheetName val="입력"/>
      <sheetName val="샌딩 에폭시 도장"/>
      <sheetName val="일반문틀 설치"/>
      <sheetName val="직노"/>
      <sheetName val="소요자재"/>
      <sheetName val="관로공표지"/>
      <sheetName val="산출근거1"/>
      <sheetName val="00상노임"/>
      <sheetName val="96보완계획7.12"/>
      <sheetName val="공통"/>
      <sheetName val="ABUT수량-A1"/>
      <sheetName val="SW개발대상목록(기능점수)"/>
      <sheetName val="공종목록표"/>
      <sheetName val="공정집계_국별"/>
      <sheetName val="단가목록"/>
      <sheetName val="모래기초"/>
      <sheetName val="거리계산"/>
      <sheetName val="단가산출"/>
      <sheetName val="감리원단가"/>
      <sheetName val="샘플표지"/>
    </sheetNames>
    <sheetDataSet>
      <sheetData sheetId="0" refreshError="1"/>
      <sheetData sheetId="1">
        <row r="1">
          <cell r="A1">
            <v>1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데이타"/>
      <sheetName val="식재인부"/>
      <sheetName val="신우"/>
      <sheetName val="1안"/>
      <sheetName val="I一般比"/>
      <sheetName val="5.모델링"/>
      <sheetName val="1.설계조건"/>
      <sheetName val="2.단면가정"/>
      <sheetName val="AS포장복구 "/>
      <sheetName val="집계표"/>
      <sheetName val="직재"/>
      <sheetName val="재집"/>
      <sheetName val="금액내역서"/>
      <sheetName val="문학간접"/>
      <sheetName val="가로등"/>
      <sheetName val="N賃率-職"/>
      <sheetName val="카렌스센터계량기설치공사"/>
      <sheetName val="내역서(토목) "/>
      <sheetName val="Sheet1"/>
      <sheetName val="Sheet2"/>
      <sheetName val="Sheet3"/>
      <sheetName val="Y-WORK"/>
      <sheetName val="예정공정"/>
      <sheetName val="원가계산"/>
      <sheetName val="토목 집계"/>
      <sheetName val="토목"/>
      <sheetName val="파일"/>
      <sheetName val="골조집계"/>
      <sheetName val="골조"/>
      <sheetName val="철골"/>
      <sheetName val="총괄내역"/>
      <sheetName val="세부내역"/>
      <sheetName val="일위집계"/>
      <sheetName val="일위대가"/>
      <sheetName val="단가산출"/>
      <sheetName val="노임단가"/>
      <sheetName val="집계표(밀)"/>
      <sheetName val="세부산출(밀)"/>
      <sheetName val=""/>
      <sheetName val="산#3-2"/>
      <sheetName val="산#3-1"/>
      <sheetName val="#REF"/>
      <sheetName val="산#3-2-2"/>
      <sheetName val="실행예산서"/>
      <sheetName val="1.3 현장계측설비"/>
      <sheetName val="한강운반비"/>
      <sheetName val="PIPING"/>
      <sheetName val="약품공급2"/>
      <sheetName val="단면가정"/>
      <sheetName val="공사원가계산서"/>
      <sheetName val="총괄표"/>
      <sheetName val="노임"/>
      <sheetName val="인공산출서"/>
      <sheetName val="산출집계"/>
      <sheetName val="산출서"/>
      <sheetName val="단가비교"/>
      <sheetName val="정부노임단가"/>
      <sheetName val="일위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단가"/>
      <sheetName val="시설물일위"/>
      <sheetName val="수목데이타"/>
      <sheetName val="총괄내역서"/>
      <sheetName val="DATE"/>
      <sheetName val="Total"/>
      <sheetName val="공문"/>
      <sheetName val="2호맨홀공제수량"/>
      <sheetName val="참조"/>
      <sheetName val="케이블류 OLD"/>
      <sheetName val="가설공사"/>
      <sheetName val="단가결정"/>
      <sheetName val="내역아"/>
      <sheetName val="울타리"/>
      <sheetName val="노무비"/>
      <sheetName val="1,2공구원가계산서"/>
      <sheetName val="2공구산출내역"/>
      <sheetName val="1공구산출내역서"/>
      <sheetName val="선급금신청서"/>
      <sheetName val="갑지"/>
      <sheetName val="입찰안"/>
      <sheetName val="내역"/>
      <sheetName val="연습"/>
      <sheetName val="실행철강하도"/>
      <sheetName val="시행후면적"/>
      <sheetName val="수지예산"/>
      <sheetName val="공사개요"/>
      <sheetName val="수량계산서 집계표(가설 신설 및 철거-을지로3가 2호선)"/>
      <sheetName val="공종"/>
      <sheetName val="수량계산서 집계표(신설-을지로3가 2호선)"/>
      <sheetName val="수량계산서 집계표(철거-을지로3가 2호선)"/>
      <sheetName val="노임이"/>
      <sheetName val="H-PILE수량집계"/>
      <sheetName val="반별DATA"/>
      <sheetName val="설직재-1"/>
      <sheetName val="재료"/>
      <sheetName val="설치자재"/>
      <sheetName val="기초목록"/>
      <sheetName val="단가(자재)"/>
      <sheetName val="을지"/>
      <sheetName val="목차"/>
      <sheetName val="직노"/>
      <sheetName val="00천안(건.구.차)"/>
      <sheetName val="6호기"/>
      <sheetName val="코드"/>
      <sheetName val="가설개략"/>
      <sheetName val="실행내역"/>
      <sheetName val="9GNG운반"/>
      <sheetName val="날개벽"/>
      <sheetName val="암거단위"/>
      <sheetName val="횡 연장"/>
      <sheetName val="6. 직접경비"/>
      <sheetName val="소요자재"/>
      <sheetName val="정산내역서"/>
      <sheetName val="setup"/>
      <sheetName val="공정집계_국별"/>
      <sheetName val="bm(CIcable)"/>
      <sheetName val="9.설치품셈"/>
      <sheetName val="품셈총괄"/>
      <sheetName val="기본DATA Sheet"/>
      <sheetName val="수량총괄"/>
      <sheetName val="AHU집계"/>
      <sheetName val="공조기휀"/>
      <sheetName val="공조기"/>
      <sheetName val="model master"/>
      <sheetName val="공사명"/>
      <sheetName val="자단"/>
      <sheetName val="터파기및재료"/>
      <sheetName val="실행(표지,갑,을)"/>
    </sheetNames>
    <sheetDataSet>
      <sheetData sheetId="0"/>
      <sheetData sheetId="1" refreshError="1"/>
      <sheetData sheetId="2"/>
      <sheetData sheetId="3"/>
      <sheetData sheetId="4">
        <row r="1">
          <cell r="B1" t="str">
            <v>품   명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0"/>
  <sheetViews>
    <sheetView showGridLines="0" showZeros="0" tabSelected="1" view="pageBreakPreview" topLeftCell="A23" zoomScaleNormal="100" zoomScaleSheetLayoutView="100" workbookViewId="0">
      <pane xSplit="4" topLeftCell="E1" activePane="topRight" state="frozen"/>
      <selection pane="topRight" activeCell="H28" sqref="H28"/>
    </sheetView>
  </sheetViews>
  <sheetFormatPr defaultRowHeight="20.25" customHeight="1"/>
  <cols>
    <col min="1" max="1" width="1.77734375" style="5" customWidth="1"/>
    <col min="2" max="2" width="4" style="5" customWidth="1"/>
    <col min="3" max="3" width="1.77734375" style="5" customWidth="1"/>
    <col min="4" max="4" width="18.33203125" style="5" bestFit="1" customWidth="1"/>
    <col min="5" max="5" width="1.77734375" style="5" customWidth="1"/>
    <col min="6" max="6" width="14.77734375" style="46" customWidth="1"/>
    <col min="7" max="7" width="1.77734375" style="5" customWidth="1"/>
    <col min="8" max="8" width="14.77734375" style="46" customWidth="1"/>
    <col min="9" max="9" width="1.77734375" style="5" customWidth="1"/>
    <col min="10" max="10" width="7.77734375" style="46" hidden="1" customWidth="1"/>
    <col min="11" max="11" width="1.77734375" style="5" hidden="1" customWidth="1"/>
    <col min="12" max="12" width="14.77734375" style="46" customWidth="1"/>
    <col min="13" max="14" width="1.77734375" style="5" customWidth="1"/>
    <col min="15" max="15" width="30.77734375" style="46" customWidth="1"/>
    <col min="16" max="16" width="10.44140625" style="4" bestFit="1" customWidth="1"/>
    <col min="17" max="17" width="15" style="5" customWidth="1"/>
    <col min="18" max="18" width="15.33203125" style="6" bestFit="1" customWidth="1"/>
    <col min="19" max="19" width="13.77734375" style="5" customWidth="1"/>
    <col min="20" max="16384" width="8.88671875" style="5"/>
  </cols>
  <sheetData>
    <row r="1" spans="1:18" ht="9.9499999999999993" customHeight="1">
      <c r="A1" s="1"/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8" ht="39.950000000000003" customHeight="1">
      <c r="A2" s="7" t="s">
        <v>0</v>
      </c>
      <c r="B2" s="8"/>
      <c r="C2" s="8"/>
      <c r="D2" s="8"/>
      <c r="E2" s="8"/>
      <c r="F2" s="3"/>
      <c r="G2" s="8"/>
      <c r="H2" s="3"/>
      <c r="I2" s="8"/>
      <c r="J2" s="3"/>
      <c r="K2" s="8"/>
      <c r="L2" s="3"/>
      <c r="M2" s="8"/>
      <c r="N2" s="8"/>
      <c r="O2" s="3"/>
    </row>
    <row r="3" spans="1:18" ht="9.9499999999999993" customHeight="1">
      <c r="A3" s="7"/>
      <c r="B3" s="8"/>
      <c r="C3" s="8"/>
      <c r="D3" s="8"/>
      <c r="E3" s="8"/>
      <c r="F3" s="3"/>
      <c r="G3" s="8"/>
      <c r="H3" s="3"/>
      <c r="I3" s="8"/>
      <c r="J3" s="3"/>
      <c r="K3" s="8"/>
      <c r="L3" s="3"/>
      <c r="M3" s="8"/>
      <c r="N3" s="8"/>
      <c r="O3" s="3"/>
    </row>
    <row r="4" spans="1:18" ht="9.9499999999999993" customHeight="1">
      <c r="A4" s="7"/>
      <c r="B4" s="8"/>
      <c r="C4" s="8"/>
      <c r="D4" s="8"/>
      <c r="E4" s="8"/>
      <c r="F4" s="3"/>
      <c r="G4" s="8"/>
      <c r="H4" s="3"/>
      <c r="I4" s="8"/>
      <c r="J4" s="3"/>
      <c r="K4" s="8"/>
      <c r="L4" s="3"/>
      <c r="M4" s="8"/>
      <c r="N4" s="8"/>
      <c r="O4" s="3"/>
    </row>
    <row r="5" spans="1:18" ht="9.9499999999999993" customHeight="1">
      <c r="A5" s="7"/>
      <c r="B5" s="8"/>
      <c r="C5" s="8"/>
      <c r="D5" s="8"/>
      <c r="E5" s="8"/>
      <c r="F5" s="3"/>
      <c r="G5" s="8"/>
      <c r="H5" s="3"/>
      <c r="I5" s="8"/>
      <c r="J5" s="3"/>
      <c r="K5" s="8"/>
      <c r="L5" s="3"/>
      <c r="M5" s="8"/>
      <c r="N5" s="8"/>
      <c r="O5" s="3"/>
    </row>
    <row r="6" spans="1:18" ht="18.95" customHeight="1">
      <c r="A6" s="9" t="s">
        <v>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0" t="s">
        <v>2</v>
      </c>
    </row>
    <row r="7" spans="1:18" ht="24.75" customHeight="1">
      <c r="A7" s="11"/>
      <c r="B7" s="12"/>
      <c r="C7" s="12"/>
      <c r="D7" s="13" t="s">
        <v>3</v>
      </c>
      <c r="E7" s="14"/>
      <c r="F7" s="139" t="s">
        <v>4</v>
      </c>
      <c r="G7" s="139"/>
      <c r="H7" s="139" t="s">
        <v>5</v>
      </c>
      <c r="I7" s="139"/>
      <c r="J7" s="140" t="s">
        <v>6</v>
      </c>
      <c r="K7" s="141"/>
      <c r="L7" s="139" t="s">
        <v>7</v>
      </c>
      <c r="M7" s="139"/>
      <c r="N7" s="128" t="s">
        <v>8</v>
      </c>
      <c r="O7" s="129"/>
    </row>
    <row r="8" spans="1:18" ht="24.75" customHeight="1">
      <c r="A8" s="15"/>
      <c r="B8" s="16" t="s">
        <v>9</v>
      </c>
      <c r="C8" s="9"/>
      <c r="D8" s="9"/>
      <c r="E8" s="17"/>
      <c r="F8" s="139"/>
      <c r="G8" s="139"/>
      <c r="H8" s="139"/>
      <c r="I8" s="139"/>
      <c r="J8" s="142"/>
      <c r="K8" s="143"/>
      <c r="L8" s="139"/>
      <c r="M8" s="139"/>
      <c r="N8" s="130"/>
      <c r="O8" s="131"/>
    </row>
    <row r="9" spans="1:18" ht="30" customHeight="1">
      <c r="A9" s="133" t="s">
        <v>10</v>
      </c>
      <c r="B9" s="134"/>
      <c r="C9" s="12"/>
      <c r="D9" s="18" t="s">
        <v>11</v>
      </c>
      <c r="E9" s="19"/>
      <c r="F9" s="20">
        <v>2381727</v>
      </c>
      <c r="G9" s="21"/>
      <c r="H9" s="20">
        <v>13858910</v>
      </c>
      <c r="I9" s="21"/>
      <c r="J9" s="20"/>
      <c r="K9" s="22"/>
      <c r="L9" s="20">
        <f>+F9+H9</f>
        <v>16240637</v>
      </c>
      <c r="M9" s="21"/>
      <c r="N9" s="23"/>
      <c r="O9" s="24" t="s">
        <v>12</v>
      </c>
    </row>
    <row r="10" spans="1:18" ht="30" customHeight="1">
      <c r="A10" s="135"/>
      <c r="B10" s="136"/>
      <c r="C10" s="2"/>
      <c r="D10" s="19" t="s">
        <v>13</v>
      </c>
      <c r="E10" s="19"/>
      <c r="F10" s="25"/>
      <c r="G10" s="21"/>
      <c r="H10" s="25"/>
      <c r="I10" s="21"/>
      <c r="J10" s="25"/>
      <c r="K10" s="22"/>
      <c r="L10" s="25">
        <v>0</v>
      </c>
      <c r="M10" s="21"/>
      <c r="N10" s="26"/>
      <c r="O10" s="27"/>
    </row>
    <row r="11" spans="1:18" ht="30" customHeight="1">
      <c r="A11" s="135"/>
      <c r="B11" s="136"/>
      <c r="C11" s="2"/>
      <c r="D11" s="19" t="s">
        <v>14</v>
      </c>
      <c r="E11" s="19"/>
      <c r="F11" s="25"/>
      <c r="G11" s="21"/>
      <c r="H11" s="25"/>
      <c r="I11" s="21"/>
      <c r="J11" s="25"/>
      <c r="K11" s="22"/>
      <c r="L11" s="25">
        <v>0</v>
      </c>
      <c r="M11" s="21"/>
      <c r="N11" s="26"/>
      <c r="O11" s="28"/>
    </row>
    <row r="12" spans="1:18" ht="30" customHeight="1">
      <c r="A12" s="137"/>
      <c r="B12" s="138"/>
      <c r="C12" s="29"/>
      <c r="D12" s="29" t="s">
        <v>15</v>
      </c>
      <c r="E12" s="29"/>
      <c r="F12" s="30">
        <f>SUM(F9:F11)</f>
        <v>2381727</v>
      </c>
      <c r="G12" s="31"/>
      <c r="H12" s="30">
        <f>SUM(H9:H11)</f>
        <v>13858910</v>
      </c>
      <c r="I12" s="31"/>
      <c r="J12" s="32">
        <v>29.64</v>
      </c>
      <c r="K12" s="33"/>
      <c r="L12" s="20">
        <f t="shared" ref="L12:L21" si="0">+F12+H12</f>
        <v>16240637</v>
      </c>
      <c r="M12" s="31"/>
      <c r="N12" s="34"/>
      <c r="O12" s="35"/>
    </row>
    <row r="13" spans="1:18" ht="30" customHeight="1">
      <c r="A13" s="36" t="s">
        <v>16</v>
      </c>
      <c r="B13" s="37"/>
      <c r="C13" s="12"/>
      <c r="D13" s="18" t="s">
        <v>17</v>
      </c>
      <c r="E13" s="18"/>
      <c r="F13" s="25">
        <v>5297829</v>
      </c>
      <c r="G13" s="21"/>
      <c r="H13" s="25">
        <v>5542146</v>
      </c>
      <c r="I13" s="21"/>
      <c r="J13" s="25"/>
      <c r="K13" s="22"/>
      <c r="L13" s="20">
        <f t="shared" si="0"/>
        <v>10839975</v>
      </c>
      <c r="M13" s="21"/>
      <c r="N13" s="23"/>
      <c r="O13" s="24" t="s">
        <v>12</v>
      </c>
    </row>
    <row r="14" spans="1:18" ht="30" customHeight="1">
      <c r="A14" s="38" t="s">
        <v>18</v>
      </c>
      <c r="B14" s="39"/>
      <c r="C14" s="2"/>
      <c r="D14" s="40" t="s">
        <v>19</v>
      </c>
      <c r="E14" s="40"/>
      <c r="F14" s="25">
        <f>ROUNDDOWN(F13*9.9%,0)</f>
        <v>524485</v>
      </c>
      <c r="G14" s="21"/>
      <c r="H14" s="25">
        <f>ROUNDDOWN(H13*9.9%,0)</f>
        <v>548672</v>
      </c>
      <c r="I14" s="21"/>
      <c r="J14" s="25"/>
      <c r="K14" s="22"/>
      <c r="L14" s="25">
        <f t="shared" si="0"/>
        <v>1073157</v>
      </c>
      <c r="M14" s="21"/>
      <c r="N14" s="26"/>
      <c r="O14" s="28" t="s">
        <v>20</v>
      </c>
      <c r="P14" s="41">
        <f>[15]간노비!K20</f>
        <v>9.9</v>
      </c>
    </row>
    <row r="15" spans="1:18" ht="30" customHeight="1">
      <c r="A15" s="42" t="s">
        <v>21</v>
      </c>
      <c r="B15" s="43"/>
      <c r="C15" s="29"/>
      <c r="D15" s="29" t="s">
        <v>15</v>
      </c>
      <c r="E15" s="29"/>
      <c r="F15" s="30">
        <f>+F14+F13</f>
        <v>5822314</v>
      </c>
      <c r="G15" s="31"/>
      <c r="H15" s="30">
        <f>+H14+H13</f>
        <v>6090818</v>
      </c>
      <c r="I15" s="31"/>
      <c r="J15" s="32">
        <v>41.61</v>
      </c>
      <c r="K15" s="33"/>
      <c r="L15" s="20">
        <f t="shared" si="0"/>
        <v>11913132</v>
      </c>
      <c r="M15" s="31"/>
      <c r="N15" s="34"/>
      <c r="O15" s="35"/>
      <c r="P15" s="6"/>
    </row>
    <row r="16" spans="1:18" s="46" customFormat="1" ht="30" customHeight="1">
      <c r="A16" s="133" t="s">
        <v>22</v>
      </c>
      <c r="B16" s="134"/>
      <c r="C16" s="2"/>
      <c r="D16" s="19" t="s">
        <v>23</v>
      </c>
      <c r="E16" s="19"/>
      <c r="F16" s="25">
        <v>0</v>
      </c>
      <c r="G16" s="21"/>
      <c r="H16" s="25">
        <v>1910</v>
      </c>
      <c r="I16" s="21"/>
      <c r="J16" s="25"/>
      <c r="K16" s="22"/>
      <c r="L16" s="20">
        <f t="shared" si="0"/>
        <v>1910</v>
      </c>
      <c r="M16" s="21"/>
      <c r="N16" s="44"/>
      <c r="O16" s="27" t="s">
        <v>12</v>
      </c>
      <c r="P16" s="45"/>
      <c r="R16" s="45"/>
    </row>
    <row r="17" spans="1:19" s="46" customFormat="1" ht="30" customHeight="1">
      <c r="A17" s="135"/>
      <c r="B17" s="136"/>
      <c r="C17" s="2"/>
      <c r="D17" s="19" t="s">
        <v>24</v>
      </c>
      <c r="E17" s="19"/>
      <c r="F17" s="25">
        <f>+F15*3.8%</f>
        <v>221247.932</v>
      </c>
      <c r="G17" s="21"/>
      <c r="H17" s="25">
        <f>+H15*3.8%</f>
        <v>231451.084</v>
      </c>
      <c r="I17" s="21"/>
      <c r="J17" s="25"/>
      <c r="K17" s="22"/>
      <c r="L17" s="25">
        <f t="shared" si="0"/>
        <v>452699.016</v>
      </c>
      <c r="M17" s="21"/>
      <c r="N17" s="44"/>
      <c r="O17" s="47" t="s">
        <v>25</v>
      </c>
      <c r="P17" s="48">
        <f>[15]산재비율!H10/10</f>
        <v>3.8</v>
      </c>
      <c r="R17" s="45"/>
    </row>
    <row r="18" spans="1:19" s="46" customFormat="1" ht="30" customHeight="1">
      <c r="A18" s="135"/>
      <c r="B18" s="136"/>
      <c r="C18" s="2"/>
      <c r="D18" s="19" t="s">
        <v>26</v>
      </c>
      <c r="E18" s="19"/>
      <c r="F18" s="25">
        <f>+F15*0.87%</f>
        <v>50654.131799999996</v>
      </c>
      <c r="G18" s="21"/>
      <c r="H18" s="25">
        <f>+H15*0.87%</f>
        <v>52990.116599999994</v>
      </c>
      <c r="I18" s="21"/>
      <c r="J18" s="25"/>
      <c r="K18" s="22"/>
      <c r="L18" s="25">
        <f t="shared" si="0"/>
        <v>103644.24839999998</v>
      </c>
      <c r="M18" s="21"/>
      <c r="N18" s="44"/>
      <c r="O18" s="47" t="s">
        <v>27</v>
      </c>
      <c r="P18" s="49">
        <f>[15]고용!E9</f>
        <v>0.87</v>
      </c>
      <c r="R18" s="45"/>
    </row>
    <row r="19" spans="1:19" s="46" customFormat="1" ht="30" customHeight="1">
      <c r="A19" s="135"/>
      <c r="B19" s="136"/>
      <c r="C19" s="2"/>
      <c r="D19" s="19" t="s">
        <v>28</v>
      </c>
      <c r="E19" s="19"/>
      <c r="F19" s="25">
        <f>+F13*1.7%</f>
        <v>90063.093000000008</v>
      </c>
      <c r="G19" s="21"/>
      <c r="H19" s="25">
        <f>+H13*1.7%</f>
        <v>94216.482000000004</v>
      </c>
      <c r="I19" s="21"/>
      <c r="J19" s="25"/>
      <c r="K19" s="22"/>
      <c r="L19" s="25">
        <f t="shared" si="0"/>
        <v>184279.57500000001</v>
      </c>
      <c r="M19" s="21"/>
      <c r="N19" s="44"/>
      <c r="O19" s="47" t="s">
        <v>29</v>
      </c>
      <c r="P19" s="49">
        <f>[15]건강!E9</f>
        <v>1.7</v>
      </c>
      <c r="R19" s="45"/>
    </row>
    <row r="20" spans="1:19" s="46" customFormat="1" ht="30" customHeight="1">
      <c r="A20" s="135"/>
      <c r="B20" s="136"/>
      <c r="C20" s="2"/>
      <c r="D20" s="19" t="s">
        <v>30</v>
      </c>
      <c r="E20" s="19"/>
      <c r="F20" s="25">
        <f>+F13*2.49%</f>
        <v>131915.94210000001</v>
      </c>
      <c r="G20" s="21"/>
      <c r="H20" s="25">
        <f>+H13*2.49%</f>
        <v>137999.43540000002</v>
      </c>
      <c r="I20" s="21"/>
      <c r="J20" s="25"/>
      <c r="K20" s="22"/>
      <c r="L20" s="25">
        <f t="shared" si="0"/>
        <v>269915.37750000006</v>
      </c>
      <c r="M20" s="21"/>
      <c r="N20" s="44"/>
      <c r="O20" s="47" t="s">
        <v>31</v>
      </c>
      <c r="P20" s="49">
        <f>[15]연금!E9</f>
        <v>2.4900000000000002</v>
      </c>
      <c r="R20" s="45"/>
    </row>
    <row r="21" spans="1:19" s="46" customFormat="1" ht="30" customHeight="1">
      <c r="A21" s="135"/>
      <c r="B21" s="136"/>
      <c r="C21" s="2"/>
      <c r="D21" s="19" t="s">
        <v>32</v>
      </c>
      <c r="E21" s="19"/>
      <c r="F21" s="25">
        <f>+F19*6.55%</f>
        <v>5899.1325915000007</v>
      </c>
      <c r="G21" s="21"/>
      <c r="H21" s="25">
        <f>+H19*6.55%</f>
        <v>6171.1795710000006</v>
      </c>
      <c r="I21" s="21"/>
      <c r="J21" s="25"/>
      <c r="K21" s="22"/>
      <c r="L21" s="25">
        <f t="shared" si="0"/>
        <v>12070.312162500002</v>
      </c>
      <c r="M21" s="21"/>
      <c r="N21" s="44"/>
      <c r="O21" s="47" t="s">
        <v>33</v>
      </c>
      <c r="P21" s="49">
        <f>[15]노인!E9</f>
        <v>6.55</v>
      </c>
      <c r="R21" s="45"/>
    </row>
    <row r="22" spans="1:19" s="58" customFormat="1" ht="30" hidden="1" customHeight="1">
      <c r="A22" s="135"/>
      <c r="B22" s="136"/>
      <c r="C22" s="50"/>
      <c r="D22" s="51" t="s">
        <v>34</v>
      </c>
      <c r="E22" s="51"/>
      <c r="F22" s="52">
        <v>0</v>
      </c>
      <c r="G22" s="53"/>
      <c r="H22" s="52">
        <v>0</v>
      </c>
      <c r="I22" s="53"/>
      <c r="J22" s="52"/>
      <c r="K22" s="54"/>
      <c r="L22" s="52">
        <v>0</v>
      </c>
      <c r="M22" s="53"/>
      <c r="N22" s="55"/>
      <c r="O22" s="56" t="s">
        <v>35</v>
      </c>
      <c r="P22" s="57">
        <f>[15]퇴직!E9</f>
        <v>2.2999999999999998</v>
      </c>
      <c r="R22" s="59"/>
    </row>
    <row r="23" spans="1:19" s="46" customFormat="1" ht="30" customHeight="1">
      <c r="A23" s="135"/>
      <c r="B23" s="136"/>
      <c r="C23" s="2"/>
      <c r="D23" s="19" t="s">
        <v>36</v>
      </c>
      <c r="E23" s="19"/>
      <c r="F23" s="25">
        <f>+(F12+F15)*1.85%</f>
        <v>151774.75850000003</v>
      </c>
      <c r="G23" s="21"/>
      <c r="H23" s="25">
        <f>(H12+H15)*1.85%</f>
        <v>369069.96800000005</v>
      </c>
      <c r="I23" s="21"/>
      <c r="J23" s="25"/>
      <c r="K23" s="22"/>
      <c r="L23" s="25">
        <f>+F23+H23</f>
        <v>520844.72650000011</v>
      </c>
      <c r="M23" s="21"/>
      <c r="N23" s="44"/>
      <c r="O23" s="60" t="s">
        <v>37</v>
      </c>
      <c r="P23" s="61">
        <f>[15]안전비율!D15</f>
        <v>1.85</v>
      </c>
      <c r="R23" s="62" t="e">
        <f>TRUNC((F12+F13+#REF!/1.1+#REF!/1.1)*$P$23%)</f>
        <v>#REF!</v>
      </c>
      <c r="S23" s="63"/>
    </row>
    <row r="24" spans="1:19" s="58" customFormat="1" ht="30" hidden="1" customHeight="1">
      <c r="A24" s="135"/>
      <c r="B24" s="136"/>
      <c r="C24" s="50"/>
      <c r="D24" s="51" t="s">
        <v>38</v>
      </c>
      <c r="E24" s="51"/>
      <c r="F24" s="52">
        <v>0</v>
      </c>
      <c r="G24" s="53"/>
      <c r="H24" s="52">
        <v>0</v>
      </c>
      <c r="I24" s="53"/>
      <c r="J24" s="52"/>
      <c r="K24" s="54"/>
      <c r="L24" s="52">
        <v>0</v>
      </c>
      <c r="M24" s="53"/>
      <c r="N24" s="55"/>
      <c r="O24" s="64" t="s">
        <v>39</v>
      </c>
      <c r="P24" s="57">
        <f>[15]환경!H9</f>
        <v>0.5</v>
      </c>
      <c r="R24" s="65">
        <f>TRUNC((F12+F13)*$P$23%)*1.2</f>
        <v>170485.19999999998</v>
      </c>
      <c r="S24" s="66"/>
    </row>
    <row r="25" spans="1:19" s="58" customFormat="1" ht="30" hidden="1" customHeight="1">
      <c r="A25" s="135"/>
      <c r="B25" s="136"/>
      <c r="C25" s="50"/>
      <c r="D25" s="67" t="s">
        <v>40</v>
      </c>
      <c r="E25" s="51"/>
      <c r="F25" s="52">
        <v>0</v>
      </c>
      <c r="G25" s="53"/>
      <c r="H25" s="52">
        <v>0</v>
      </c>
      <c r="I25" s="53"/>
      <c r="J25" s="52"/>
      <c r="K25" s="54"/>
      <c r="L25" s="52">
        <v>0</v>
      </c>
      <c r="M25" s="53"/>
      <c r="N25" s="55"/>
      <c r="O25" s="64" t="s">
        <v>41</v>
      </c>
      <c r="P25" s="68">
        <f>[15]하도급!H9</f>
        <v>7.4999999999999997E-2</v>
      </c>
      <c r="R25" s="65"/>
      <c r="S25" s="66"/>
    </row>
    <row r="26" spans="1:19" s="58" customFormat="1" ht="30" hidden="1" customHeight="1">
      <c r="A26" s="135"/>
      <c r="B26" s="136"/>
      <c r="C26" s="50"/>
      <c r="D26" s="67" t="s">
        <v>42</v>
      </c>
      <c r="E26" s="51"/>
      <c r="F26" s="52">
        <v>0</v>
      </c>
      <c r="G26" s="53"/>
      <c r="H26" s="52">
        <v>0</v>
      </c>
      <c r="I26" s="53"/>
      <c r="J26" s="52"/>
      <c r="K26" s="54"/>
      <c r="L26" s="52">
        <v>0</v>
      </c>
      <c r="M26" s="53"/>
      <c r="N26" s="55"/>
      <c r="O26" s="64" t="s">
        <v>43</v>
      </c>
      <c r="P26" s="57">
        <f>[15]건설!H9</f>
        <v>7.0000000000000007E-2</v>
      </c>
      <c r="R26" s="65"/>
      <c r="S26" s="66"/>
    </row>
    <row r="27" spans="1:19" ht="30" customHeight="1">
      <c r="A27" s="135"/>
      <c r="B27" s="136"/>
      <c r="C27" s="2"/>
      <c r="D27" s="19" t="s">
        <v>44</v>
      </c>
      <c r="E27" s="19"/>
      <c r="F27" s="25">
        <f>ROUNDDOWN((F12+F15)*5%,0)</f>
        <v>410202</v>
      </c>
      <c r="G27" s="21"/>
      <c r="H27" s="25">
        <f>ROUNDDOWN((H12+H15)*5%,0)</f>
        <v>997486</v>
      </c>
      <c r="I27" s="21"/>
      <c r="J27" s="25"/>
      <c r="K27" s="22"/>
      <c r="L27" s="127">
        <f t="shared" ref="L27:L35" si="1">+F27+H27</f>
        <v>1407688</v>
      </c>
      <c r="M27" s="21"/>
      <c r="N27" s="26"/>
      <c r="O27" s="47" t="s">
        <v>45</v>
      </c>
      <c r="P27" s="69">
        <f>[15]배부!G19</f>
        <v>5</v>
      </c>
      <c r="R27" s="70"/>
    </row>
    <row r="28" spans="1:19" ht="30" customHeight="1">
      <c r="A28" s="137"/>
      <c r="B28" s="138"/>
      <c r="C28" s="29"/>
      <c r="D28" s="29" t="s">
        <v>15</v>
      </c>
      <c r="E28" s="29"/>
      <c r="F28" s="30">
        <f>SUM(F16:F27)</f>
        <v>1061756.9899915</v>
      </c>
      <c r="G28" s="31"/>
      <c r="H28" s="30">
        <v>1881142</v>
      </c>
      <c r="I28" s="31"/>
      <c r="J28" s="32">
        <v>14.42</v>
      </c>
      <c r="K28" s="33"/>
      <c r="L28" s="20">
        <f t="shared" si="1"/>
        <v>2942898.9899915</v>
      </c>
      <c r="M28" s="31"/>
      <c r="N28" s="34"/>
      <c r="O28" s="35"/>
    </row>
    <row r="29" spans="1:19" ht="30" customHeight="1">
      <c r="A29" s="71"/>
      <c r="B29" s="132" t="s">
        <v>46</v>
      </c>
      <c r="C29" s="132"/>
      <c r="D29" s="132"/>
      <c r="E29" s="72"/>
      <c r="F29" s="30">
        <f>+F28+F15+F12</f>
        <v>9265797.989991501</v>
      </c>
      <c r="G29" s="31"/>
      <c r="H29" s="30">
        <f>+H28+H15+H12</f>
        <v>21830870</v>
      </c>
      <c r="I29" s="31"/>
      <c r="J29" s="32">
        <v>85.78</v>
      </c>
      <c r="K29" s="33"/>
      <c r="L29" s="20">
        <f t="shared" si="1"/>
        <v>31096667.989991501</v>
      </c>
      <c r="M29" s="31"/>
      <c r="N29" s="71"/>
      <c r="O29" s="35" t="s">
        <v>47</v>
      </c>
    </row>
    <row r="30" spans="1:19" ht="30" customHeight="1">
      <c r="A30" s="71"/>
      <c r="B30" s="132" t="str">
        <f>"일반관리비("&amp;P30&amp;"%)"</f>
        <v>일반관리비(6%)</v>
      </c>
      <c r="C30" s="132"/>
      <c r="D30" s="132"/>
      <c r="E30" s="72"/>
      <c r="F30" s="30">
        <f>+F29*6%</f>
        <v>555947.87939949008</v>
      </c>
      <c r="G30" s="31"/>
      <c r="H30" s="30">
        <f>+H29*6%</f>
        <v>1309852.2</v>
      </c>
      <c r="I30" s="31"/>
      <c r="J30" s="32">
        <v>5.14</v>
      </c>
      <c r="K30" s="33"/>
      <c r="L30" s="20">
        <f t="shared" si="1"/>
        <v>1865800.07939949</v>
      </c>
      <c r="M30" s="31"/>
      <c r="N30" s="71"/>
      <c r="O30" s="35" t="s">
        <v>48</v>
      </c>
      <c r="P30" s="4">
        <f>[15]일반비율!F14</f>
        <v>6</v>
      </c>
    </row>
    <row r="31" spans="1:19" ht="30" customHeight="1">
      <c r="A31" s="71"/>
      <c r="B31" s="132" t="str">
        <f>"이윤("&amp;P31&amp;"%)"</f>
        <v>이윤(15%)</v>
      </c>
      <c r="C31" s="132"/>
      <c r="D31" s="132"/>
      <c r="E31" s="72"/>
      <c r="F31" s="30">
        <f>ROUNDDOWN((F15+F28+F30)*15%, 0)</f>
        <v>1116002</v>
      </c>
      <c r="G31" s="31"/>
      <c r="H31" s="30">
        <f>ROUNDDOWN((H15+H28+H30)*15%, 0)</f>
        <v>1392271</v>
      </c>
      <c r="I31" s="31"/>
      <c r="J31" s="32">
        <v>9.07</v>
      </c>
      <c r="K31" s="33"/>
      <c r="L31" s="20">
        <f t="shared" si="1"/>
        <v>2508273</v>
      </c>
      <c r="M31" s="31"/>
      <c r="N31" s="71"/>
      <c r="O31" s="35" t="s">
        <v>49</v>
      </c>
      <c r="P31" s="4">
        <f>[15]이윤비율!F7</f>
        <v>15</v>
      </c>
    </row>
    <row r="32" spans="1:19" ht="30" customHeight="1">
      <c r="A32" s="71"/>
      <c r="B32" s="132" t="s">
        <v>50</v>
      </c>
      <c r="C32" s="132"/>
      <c r="D32" s="132"/>
      <c r="E32" s="72"/>
      <c r="F32" s="30">
        <f>+F31+F30+F29</f>
        <v>10937747.869390991</v>
      </c>
      <c r="G32" s="31"/>
      <c r="H32" s="30">
        <f>+H31+H30+H29</f>
        <v>24532993.199999999</v>
      </c>
      <c r="I32" s="31"/>
      <c r="J32" s="32">
        <v>100</v>
      </c>
      <c r="K32" s="33"/>
      <c r="L32" s="20">
        <f t="shared" si="1"/>
        <v>35470741.06939099</v>
      </c>
      <c r="M32" s="31"/>
      <c r="N32" s="71"/>
      <c r="O32" s="73" t="s">
        <v>51</v>
      </c>
    </row>
    <row r="33" spans="1:16" ht="30" customHeight="1">
      <c r="A33" s="71"/>
      <c r="B33" s="132" t="s">
        <v>52</v>
      </c>
      <c r="C33" s="132"/>
      <c r="D33" s="132"/>
      <c r="E33" s="72"/>
      <c r="F33" s="30">
        <f>+F32*10%</f>
        <v>1093774.7869390992</v>
      </c>
      <c r="G33" s="31"/>
      <c r="H33" s="30">
        <f>+H32*10%</f>
        <v>2453299.3199999998</v>
      </c>
      <c r="I33" s="31"/>
      <c r="J33" s="30"/>
      <c r="K33" s="33"/>
      <c r="L33" s="20">
        <f t="shared" si="1"/>
        <v>3547074.1069390988</v>
      </c>
      <c r="M33" s="31"/>
      <c r="N33" s="71"/>
      <c r="O33" s="35" t="s">
        <v>53</v>
      </c>
      <c r="P33" s="4">
        <v>10</v>
      </c>
    </row>
    <row r="34" spans="1:16" ht="30" customHeight="1">
      <c r="A34" s="71"/>
      <c r="B34" s="132" t="s">
        <v>54</v>
      </c>
      <c r="C34" s="132"/>
      <c r="D34" s="132"/>
      <c r="E34" s="72"/>
      <c r="F34" s="30">
        <v>6308720</v>
      </c>
      <c r="G34" s="31"/>
      <c r="H34" s="30"/>
      <c r="I34" s="31"/>
      <c r="J34" s="30"/>
      <c r="K34" s="33"/>
      <c r="L34" s="20">
        <f t="shared" si="1"/>
        <v>6308720</v>
      </c>
      <c r="M34" s="31"/>
      <c r="N34" s="71"/>
      <c r="O34" s="35"/>
    </row>
    <row r="35" spans="1:16" ht="30" customHeight="1">
      <c r="A35" s="71"/>
      <c r="B35" s="132" t="s">
        <v>55</v>
      </c>
      <c r="C35" s="132"/>
      <c r="D35" s="132"/>
      <c r="E35" s="72"/>
      <c r="F35" s="30">
        <f>+F34+F33+F32</f>
        <v>18340242.65633009</v>
      </c>
      <c r="G35" s="31"/>
      <c r="H35" s="30">
        <f>+H34+H33+H32</f>
        <v>26986292.52</v>
      </c>
      <c r="I35" s="31"/>
      <c r="J35" s="30"/>
      <c r="K35" s="33"/>
      <c r="L35" s="30">
        <f t="shared" si="1"/>
        <v>45326535.17633009</v>
      </c>
      <c r="M35" s="31"/>
      <c r="N35" s="71"/>
      <c r="O35" s="35" t="s">
        <v>56</v>
      </c>
    </row>
    <row r="36" spans="1:16" ht="28.15" hidden="1" customHeight="1">
      <c r="A36" s="71"/>
      <c r="B36" s="132" t="s">
        <v>57</v>
      </c>
      <c r="C36" s="132"/>
      <c r="D36" s="132"/>
      <c r="E36" s="72"/>
      <c r="F36" s="74" t="e">
        <f>TRUNC((#REF!)*$P$36,0)-0</f>
        <v>#REF!</v>
      </c>
      <c r="G36" s="33"/>
      <c r="H36" s="74" t="e">
        <f>TRUNC((#REF!)*$P$36,0)-0</f>
        <v>#REF!</v>
      </c>
      <c r="I36" s="33"/>
      <c r="J36" s="74" t="e">
        <f>SUM(#REF!,#REF!,#REF!,#REF!,#REF!,#REF!,#REF!)</f>
        <v>#REF!</v>
      </c>
      <c r="K36" s="33"/>
      <c r="L36" s="74" t="e">
        <f>TRUNC((#REF!)*$P$36,0)-0</f>
        <v>#REF!</v>
      </c>
      <c r="M36" s="33"/>
      <c r="N36" s="71"/>
      <c r="O36" s="73" t="s">
        <v>58</v>
      </c>
      <c r="P36" s="75">
        <v>0.81079999999999997</v>
      </c>
    </row>
    <row r="37" spans="1:16" ht="21.95" customHeight="1">
      <c r="B37" s="19"/>
      <c r="C37" s="19"/>
      <c r="D37" s="19"/>
      <c r="E37" s="3"/>
      <c r="F37" s="22"/>
      <c r="G37" s="22"/>
      <c r="H37" s="22"/>
      <c r="I37" s="22"/>
      <c r="J37" s="22"/>
      <c r="K37" s="22"/>
      <c r="L37" s="22"/>
      <c r="M37" s="22"/>
      <c r="N37" s="3"/>
      <c r="O37" s="76"/>
    </row>
    <row r="38" spans="1:16" ht="20.25" customHeight="1">
      <c r="F38" s="62"/>
      <c r="H38" s="62"/>
      <c r="J38" s="62"/>
      <c r="L38" s="62"/>
    </row>
    <row r="40" spans="1:16" ht="20.25" customHeight="1">
      <c r="F40" s="77"/>
      <c r="H40" s="77"/>
      <c r="J40" s="78"/>
      <c r="L40" s="77"/>
    </row>
  </sheetData>
  <mergeCells count="15">
    <mergeCell ref="N7:O8"/>
    <mergeCell ref="B34:D34"/>
    <mergeCell ref="B35:D35"/>
    <mergeCell ref="B36:D36"/>
    <mergeCell ref="A16:B28"/>
    <mergeCell ref="B29:D29"/>
    <mergeCell ref="B30:D30"/>
    <mergeCell ref="B31:D31"/>
    <mergeCell ref="B32:D32"/>
    <mergeCell ref="B33:D33"/>
    <mergeCell ref="A9:B12"/>
    <mergeCell ref="F7:G8"/>
    <mergeCell ref="H7:I8"/>
    <mergeCell ref="J7:K8"/>
    <mergeCell ref="L7:M8"/>
  </mergeCells>
  <phoneticPr fontId="4" type="noConversion"/>
  <printOptions horizontalCentered="1"/>
  <pageMargins left="0.59055118110236227" right="0.59055118110236227" top="0.78740157480314965" bottom="0.78740157480314965" header="0.27559055118110237" footer="0.27559055118110237"/>
  <pageSetup paperSize="9" scale="71" firstPageNumber="12" fitToHeight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X26"/>
  <sheetViews>
    <sheetView view="pageBreakPreview" zoomScaleNormal="100" zoomScaleSheetLayoutView="100" workbookViewId="0">
      <selection activeCell="A21" sqref="A21"/>
    </sheetView>
  </sheetViews>
  <sheetFormatPr defaultRowHeight="13.5"/>
  <cols>
    <col min="1" max="1" width="40.5546875" style="88" customWidth="1"/>
    <col min="2" max="2" width="18.33203125" style="88" customWidth="1"/>
    <col min="3" max="4" width="5.88671875" style="107" customWidth="1"/>
    <col min="5" max="12" width="12.109375" style="88" customWidth="1"/>
    <col min="13" max="13" width="11.21875" style="88" customWidth="1"/>
    <col min="14" max="16" width="2.33203125" style="88" hidden="1" customWidth="1"/>
    <col min="17" max="19" width="1.44140625" style="88" hidden="1" customWidth="1"/>
    <col min="20" max="20" width="16.5546875" style="88" hidden="1" customWidth="1"/>
    <col min="21" max="16384" width="8.88671875" style="88"/>
  </cols>
  <sheetData>
    <row r="1" spans="1:128" s="82" customFormat="1" ht="20.100000000000001" customHeight="1">
      <c r="A1" s="79" t="s">
        <v>59</v>
      </c>
      <c r="B1" s="80"/>
      <c r="C1" s="81"/>
      <c r="D1" s="81"/>
      <c r="E1" s="80"/>
      <c r="F1" s="80"/>
      <c r="G1" s="80"/>
      <c r="H1" s="80"/>
      <c r="I1" s="80"/>
      <c r="J1" s="80"/>
      <c r="K1" s="80"/>
      <c r="L1" s="80"/>
      <c r="M1" s="80"/>
    </row>
    <row r="2" spans="1:128" s="82" customFormat="1" ht="9.9499999999999993" customHeigh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</row>
    <row r="3" spans="1:128" s="86" customFormat="1" ht="39.950000000000003" customHeight="1">
      <c r="A3" s="145" t="s">
        <v>60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 t="s">
        <v>61</v>
      </c>
      <c r="DP3" s="85"/>
      <c r="DQ3" s="85"/>
      <c r="DR3" s="85"/>
      <c r="DS3" s="85"/>
      <c r="DT3" s="85"/>
      <c r="DU3" s="85"/>
      <c r="DV3" s="85"/>
      <c r="DW3" s="85"/>
      <c r="DX3" s="85"/>
    </row>
    <row r="4" spans="1:128" s="82" customFormat="1" ht="9.9499999999999993" customHeight="1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</row>
    <row r="5" spans="1:128" s="82" customFormat="1" ht="24.95" customHeight="1">
      <c r="A5" s="87" t="s">
        <v>250</v>
      </c>
      <c r="B5" s="87"/>
      <c r="C5" s="83"/>
      <c r="D5" s="83"/>
      <c r="E5" s="87"/>
      <c r="F5" s="87"/>
      <c r="G5" s="87"/>
      <c r="H5" s="87"/>
      <c r="I5" s="87"/>
      <c r="J5" s="87"/>
      <c r="K5" s="87"/>
      <c r="L5" s="87"/>
      <c r="M5" s="87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 t="s">
        <v>61</v>
      </c>
      <c r="DP5" s="84"/>
      <c r="DQ5" s="84"/>
      <c r="DR5" s="84"/>
      <c r="DS5" s="84"/>
      <c r="DT5" s="84"/>
      <c r="DU5" s="84"/>
      <c r="DV5" s="84"/>
      <c r="DW5" s="84"/>
      <c r="DX5" s="84"/>
    </row>
    <row r="6" spans="1:128" ht="30" customHeight="1">
      <c r="A6" s="146" t="s">
        <v>62</v>
      </c>
      <c r="B6" s="146" t="s">
        <v>63</v>
      </c>
      <c r="C6" s="146" t="s">
        <v>64</v>
      </c>
      <c r="D6" s="146" t="s">
        <v>65</v>
      </c>
      <c r="E6" s="146" t="s">
        <v>66</v>
      </c>
      <c r="F6" s="146"/>
      <c r="G6" s="146" t="s">
        <v>67</v>
      </c>
      <c r="H6" s="146"/>
      <c r="I6" s="146" t="s">
        <v>255</v>
      </c>
      <c r="J6" s="146"/>
      <c r="K6" s="146" t="s">
        <v>69</v>
      </c>
      <c r="L6" s="146"/>
      <c r="M6" s="146" t="s">
        <v>70</v>
      </c>
      <c r="N6" s="144" t="s">
        <v>71</v>
      </c>
      <c r="O6" s="144" t="s">
        <v>72</v>
      </c>
      <c r="P6" s="144" t="s">
        <v>73</v>
      </c>
      <c r="Q6" s="144" t="s">
        <v>74</v>
      </c>
      <c r="R6" s="144" t="s">
        <v>75</v>
      </c>
      <c r="S6" s="144" t="s">
        <v>76</v>
      </c>
      <c r="T6" s="144" t="s">
        <v>77</v>
      </c>
    </row>
    <row r="7" spans="1:128" ht="30" customHeight="1">
      <c r="A7" s="147"/>
      <c r="B7" s="147"/>
      <c r="C7" s="147"/>
      <c r="D7" s="147"/>
      <c r="E7" s="89" t="s">
        <v>78</v>
      </c>
      <c r="F7" s="89" t="s">
        <v>79</v>
      </c>
      <c r="G7" s="89" t="s">
        <v>78</v>
      </c>
      <c r="H7" s="89" t="s">
        <v>79</v>
      </c>
      <c r="I7" s="89" t="s">
        <v>78</v>
      </c>
      <c r="J7" s="89" t="s">
        <v>79</v>
      </c>
      <c r="K7" s="89" t="s">
        <v>78</v>
      </c>
      <c r="L7" s="89" t="s">
        <v>79</v>
      </c>
      <c r="M7" s="147"/>
      <c r="N7" s="144"/>
      <c r="O7" s="144"/>
      <c r="P7" s="144"/>
      <c r="Q7" s="144"/>
      <c r="R7" s="144"/>
      <c r="S7" s="144"/>
      <c r="T7" s="144"/>
    </row>
    <row r="8" spans="1:128" ht="30" customHeight="1">
      <c r="A8" s="90" t="s">
        <v>80</v>
      </c>
      <c r="B8" s="90"/>
      <c r="C8" s="91" t="s">
        <v>81</v>
      </c>
      <c r="D8" s="92">
        <v>1</v>
      </c>
      <c r="E8" s="93">
        <f>F9+F14</f>
        <v>16240637</v>
      </c>
      <c r="F8" s="93">
        <f t="shared" ref="F8:F20" si="0">E8*D8</f>
        <v>16240637</v>
      </c>
      <c r="G8" s="93">
        <f>H9+H14</f>
        <v>10839975</v>
      </c>
      <c r="H8" s="93">
        <f t="shared" ref="H8:H20" si="1">G8*D8</f>
        <v>10839975</v>
      </c>
      <c r="I8" s="93">
        <f>J9+J14</f>
        <v>1910</v>
      </c>
      <c r="J8" s="93">
        <f t="shared" ref="J8:J20" si="2">I8*D8</f>
        <v>1910</v>
      </c>
      <c r="K8" s="93">
        <f t="shared" ref="K8:L20" si="3">E8+G8+I8</f>
        <v>27082522</v>
      </c>
      <c r="L8" s="93">
        <f t="shared" si="3"/>
        <v>27082522</v>
      </c>
      <c r="M8" s="90" t="s">
        <v>61</v>
      </c>
      <c r="N8" s="94" t="s">
        <v>82</v>
      </c>
      <c r="O8" s="94" t="s">
        <v>61</v>
      </c>
      <c r="P8" s="94" t="s">
        <v>61</v>
      </c>
      <c r="Q8" s="94" t="s">
        <v>61</v>
      </c>
      <c r="R8" s="95">
        <v>1</v>
      </c>
      <c r="S8" s="94" t="s">
        <v>61</v>
      </c>
      <c r="T8" s="96"/>
    </row>
    <row r="9" spans="1:128" s="104" customFormat="1" ht="30" customHeight="1">
      <c r="A9" s="97" t="s">
        <v>83</v>
      </c>
      <c r="B9" s="97" t="s">
        <v>249</v>
      </c>
      <c r="C9" s="98" t="s">
        <v>81</v>
      </c>
      <c r="D9" s="99">
        <v>1</v>
      </c>
      <c r="E9" s="100">
        <f>SUM(E10:E13)</f>
        <v>2381727</v>
      </c>
      <c r="F9" s="100">
        <f t="shared" si="0"/>
        <v>2381727</v>
      </c>
      <c r="G9" s="100">
        <f>SUM(G10:G13)</f>
        <v>5297829</v>
      </c>
      <c r="H9" s="100">
        <f>+G9</f>
        <v>5297829</v>
      </c>
      <c r="I9" s="100">
        <f>SUM(I10:I13)</f>
        <v>0</v>
      </c>
      <c r="J9" s="100">
        <f>SUM(J10:J13)</f>
        <v>0</v>
      </c>
      <c r="K9" s="100">
        <f>SUM(K10:K13)</f>
        <v>7679556</v>
      </c>
      <c r="L9" s="100">
        <f>+K9</f>
        <v>7679556</v>
      </c>
      <c r="M9" s="97" t="s">
        <v>61</v>
      </c>
      <c r="N9" s="101" t="s">
        <v>84</v>
      </c>
      <c r="O9" s="101" t="s">
        <v>61</v>
      </c>
      <c r="P9" s="101" t="s">
        <v>82</v>
      </c>
      <c r="Q9" s="101" t="s">
        <v>61</v>
      </c>
      <c r="R9" s="102">
        <v>2</v>
      </c>
      <c r="S9" s="101" t="s">
        <v>61</v>
      </c>
      <c r="T9" s="103"/>
    </row>
    <row r="10" spans="1:128" ht="30" customHeight="1">
      <c r="A10" s="90" t="s">
        <v>256</v>
      </c>
      <c r="B10" s="90"/>
      <c r="C10" s="91" t="s">
        <v>81</v>
      </c>
      <c r="D10" s="92">
        <v>1</v>
      </c>
      <c r="E10" s="93"/>
      <c r="F10" s="93">
        <f t="shared" si="0"/>
        <v>0</v>
      </c>
      <c r="G10" s="93"/>
      <c r="H10" s="93">
        <f t="shared" si="1"/>
        <v>0</v>
      </c>
      <c r="I10" s="93">
        <f>내역!J28</f>
        <v>0</v>
      </c>
      <c r="J10" s="93">
        <f t="shared" si="2"/>
        <v>0</v>
      </c>
      <c r="K10" s="93">
        <f t="shared" si="3"/>
        <v>0</v>
      </c>
      <c r="L10" s="93">
        <f t="shared" si="3"/>
        <v>0</v>
      </c>
      <c r="M10" s="105" t="s">
        <v>251</v>
      </c>
      <c r="N10" s="94" t="s">
        <v>85</v>
      </c>
      <c r="O10" s="94" t="s">
        <v>61</v>
      </c>
      <c r="P10" s="94" t="s">
        <v>84</v>
      </c>
      <c r="Q10" s="94" t="s">
        <v>61</v>
      </c>
      <c r="R10" s="95">
        <v>3</v>
      </c>
      <c r="S10" s="94" t="s">
        <v>61</v>
      </c>
      <c r="T10" s="96"/>
    </row>
    <row r="11" spans="1:128" ht="30" customHeight="1">
      <c r="A11" s="90" t="s">
        <v>252</v>
      </c>
      <c r="B11" s="90"/>
      <c r="C11" s="91" t="s">
        <v>81</v>
      </c>
      <c r="D11" s="92">
        <v>1</v>
      </c>
      <c r="E11" s="93">
        <v>2381727</v>
      </c>
      <c r="F11" s="93">
        <f t="shared" si="0"/>
        <v>2381727</v>
      </c>
      <c r="G11" s="93">
        <v>5297829</v>
      </c>
      <c r="H11" s="93">
        <f t="shared" si="1"/>
        <v>5297829</v>
      </c>
      <c r="I11" s="126"/>
      <c r="J11" s="126"/>
      <c r="K11" s="93">
        <f t="shared" si="3"/>
        <v>7679556</v>
      </c>
      <c r="L11" s="93">
        <f t="shared" si="3"/>
        <v>7679556</v>
      </c>
      <c r="M11" s="105" t="s">
        <v>251</v>
      </c>
      <c r="N11" s="94" t="s">
        <v>86</v>
      </c>
      <c r="O11" s="94" t="s">
        <v>61</v>
      </c>
      <c r="P11" s="94" t="s">
        <v>84</v>
      </c>
      <c r="Q11" s="94" t="s">
        <v>61</v>
      </c>
      <c r="R11" s="95">
        <v>3</v>
      </c>
      <c r="S11" s="94" t="s">
        <v>61</v>
      </c>
      <c r="T11" s="96"/>
    </row>
    <row r="12" spans="1:128" ht="30" customHeight="1">
      <c r="A12" s="90" t="s">
        <v>295</v>
      </c>
      <c r="B12" s="90"/>
      <c r="C12" s="91" t="s">
        <v>81</v>
      </c>
      <c r="D12" s="92">
        <v>1</v>
      </c>
      <c r="E12" s="93"/>
      <c r="F12" s="93"/>
      <c r="G12" s="93"/>
      <c r="H12" s="93"/>
      <c r="I12" s="93"/>
      <c r="J12" s="93"/>
      <c r="K12" s="93"/>
      <c r="L12" s="93"/>
      <c r="M12" s="105" t="s">
        <v>251</v>
      </c>
      <c r="N12" s="94" t="s">
        <v>87</v>
      </c>
      <c r="O12" s="94" t="s">
        <v>61</v>
      </c>
      <c r="P12" s="94" t="s">
        <v>84</v>
      </c>
      <c r="Q12" s="94" t="s">
        <v>61</v>
      </c>
      <c r="R12" s="95">
        <v>3</v>
      </c>
      <c r="S12" s="94" t="s">
        <v>61</v>
      </c>
      <c r="T12" s="96"/>
    </row>
    <row r="13" spans="1:128" ht="30" customHeight="1">
      <c r="A13" s="90" t="s">
        <v>296</v>
      </c>
      <c r="B13" s="90"/>
      <c r="C13" s="91" t="s">
        <v>81</v>
      </c>
      <c r="D13" s="92">
        <v>1</v>
      </c>
      <c r="E13" s="93"/>
      <c r="F13" s="93"/>
      <c r="G13" s="93"/>
      <c r="H13" s="93"/>
      <c r="I13" s="93"/>
      <c r="J13" s="93"/>
      <c r="K13" s="93"/>
      <c r="L13" s="93"/>
      <c r="M13" s="105" t="s">
        <v>251</v>
      </c>
      <c r="N13" s="94" t="s">
        <v>87</v>
      </c>
      <c r="O13" s="94" t="s">
        <v>61</v>
      </c>
      <c r="P13" s="94" t="s">
        <v>84</v>
      </c>
      <c r="Q13" s="94" t="s">
        <v>61</v>
      </c>
      <c r="R13" s="95">
        <v>3</v>
      </c>
      <c r="S13" s="94" t="s">
        <v>61</v>
      </c>
      <c r="T13" s="96"/>
    </row>
    <row r="14" spans="1:128" s="104" customFormat="1" ht="30" customHeight="1">
      <c r="A14" s="97" t="s">
        <v>89</v>
      </c>
      <c r="B14" s="97" t="s">
        <v>90</v>
      </c>
      <c r="C14" s="98" t="s">
        <v>81</v>
      </c>
      <c r="D14" s="99">
        <v>1</v>
      </c>
      <c r="E14" s="100">
        <f>F15+F16+F17+F18+F19+F20</f>
        <v>13858910</v>
      </c>
      <c r="F14" s="100">
        <f t="shared" si="0"/>
        <v>13858910</v>
      </c>
      <c r="G14" s="100">
        <f>H15+H16+H17+H18+H19+H20</f>
        <v>5542146</v>
      </c>
      <c r="H14" s="100">
        <f t="shared" si="1"/>
        <v>5542146</v>
      </c>
      <c r="I14" s="100">
        <f>J15+J16+J17+J18+J19+J20</f>
        <v>1910</v>
      </c>
      <c r="J14" s="100">
        <f t="shared" si="2"/>
        <v>1910</v>
      </c>
      <c r="K14" s="100">
        <f t="shared" si="3"/>
        <v>19402966</v>
      </c>
      <c r="L14" s="100">
        <f t="shared" si="3"/>
        <v>19402966</v>
      </c>
      <c r="M14" s="97" t="s">
        <v>61</v>
      </c>
      <c r="N14" s="101" t="s">
        <v>91</v>
      </c>
      <c r="O14" s="101" t="s">
        <v>61</v>
      </c>
      <c r="P14" s="101" t="s">
        <v>82</v>
      </c>
      <c r="Q14" s="101" t="s">
        <v>61</v>
      </c>
      <c r="R14" s="102">
        <v>2</v>
      </c>
      <c r="S14" s="101" t="s">
        <v>61</v>
      </c>
      <c r="T14" s="103"/>
    </row>
    <row r="15" spans="1:128" ht="30" customHeight="1">
      <c r="A15" s="90" t="s">
        <v>92</v>
      </c>
      <c r="B15" s="90"/>
      <c r="C15" s="91" t="s">
        <v>81</v>
      </c>
      <c r="D15" s="92">
        <v>1</v>
      </c>
      <c r="E15" s="93">
        <f>내역!F115</f>
        <v>100000</v>
      </c>
      <c r="F15" s="93">
        <f t="shared" si="0"/>
        <v>100000</v>
      </c>
      <c r="G15" s="93">
        <f>내역!H115</f>
        <v>499410</v>
      </c>
      <c r="H15" s="93">
        <f t="shared" si="1"/>
        <v>499410</v>
      </c>
      <c r="I15" s="93">
        <f>내역!J115</f>
        <v>0</v>
      </c>
      <c r="J15" s="93">
        <f t="shared" si="2"/>
        <v>0</v>
      </c>
      <c r="K15" s="93">
        <f t="shared" si="3"/>
        <v>599410</v>
      </c>
      <c r="L15" s="93">
        <f t="shared" si="3"/>
        <v>599410</v>
      </c>
      <c r="M15" s="90" t="s">
        <v>61</v>
      </c>
      <c r="N15" s="94" t="s">
        <v>93</v>
      </c>
      <c r="O15" s="94" t="s">
        <v>61</v>
      </c>
      <c r="P15" s="94" t="s">
        <v>91</v>
      </c>
      <c r="Q15" s="94" t="s">
        <v>61</v>
      </c>
      <c r="R15" s="95">
        <v>3</v>
      </c>
      <c r="S15" s="94" t="s">
        <v>61</v>
      </c>
      <c r="T15" s="96"/>
    </row>
    <row r="16" spans="1:128" ht="30" customHeight="1">
      <c r="A16" s="90" t="s">
        <v>94</v>
      </c>
      <c r="B16" s="90"/>
      <c r="C16" s="91" t="s">
        <v>81</v>
      </c>
      <c r="D16" s="92">
        <v>1</v>
      </c>
      <c r="E16" s="93">
        <f>내역!F136</f>
        <v>3701250</v>
      </c>
      <c r="F16" s="93">
        <f t="shared" si="0"/>
        <v>3701250</v>
      </c>
      <c r="G16" s="93">
        <f>내역!H136</f>
        <v>1224000</v>
      </c>
      <c r="H16" s="93">
        <f t="shared" si="1"/>
        <v>1224000</v>
      </c>
      <c r="I16" s="93">
        <f>내역!J136</f>
        <v>0</v>
      </c>
      <c r="J16" s="93">
        <f t="shared" si="2"/>
        <v>0</v>
      </c>
      <c r="K16" s="93">
        <f t="shared" si="3"/>
        <v>4925250</v>
      </c>
      <c r="L16" s="93">
        <f t="shared" si="3"/>
        <v>4925250</v>
      </c>
      <c r="M16" s="90" t="s">
        <v>61</v>
      </c>
      <c r="N16" s="94" t="s">
        <v>95</v>
      </c>
      <c r="O16" s="94" t="s">
        <v>61</v>
      </c>
      <c r="P16" s="94" t="s">
        <v>91</v>
      </c>
      <c r="Q16" s="94" t="s">
        <v>61</v>
      </c>
      <c r="R16" s="95">
        <v>3</v>
      </c>
      <c r="S16" s="94" t="s">
        <v>61</v>
      </c>
      <c r="T16" s="96"/>
    </row>
    <row r="17" spans="1:20" ht="30" customHeight="1">
      <c r="A17" s="90" t="s">
        <v>96</v>
      </c>
      <c r="B17" s="90"/>
      <c r="C17" s="91" t="s">
        <v>81</v>
      </c>
      <c r="D17" s="92">
        <v>1</v>
      </c>
      <c r="E17" s="93">
        <f>내역!F157</f>
        <v>2820000</v>
      </c>
      <c r="F17" s="93">
        <f t="shared" si="0"/>
        <v>2820000</v>
      </c>
      <c r="G17" s="93">
        <f>내역!H157</f>
        <v>700000</v>
      </c>
      <c r="H17" s="93">
        <f t="shared" si="1"/>
        <v>700000</v>
      </c>
      <c r="I17" s="93">
        <f>내역!J157</f>
        <v>0</v>
      </c>
      <c r="J17" s="93">
        <f t="shared" si="2"/>
        <v>0</v>
      </c>
      <c r="K17" s="93">
        <f t="shared" si="3"/>
        <v>3520000</v>
      </c>
      <c r="L17" s="93">
        <f t="shared" si="3"/>
        <v>3520000</v>
      </c>
      <c r="M17" s="90" t="s">
        <v>61</v>
      </c>
      <c r="N17" s="94" t="s">
        <v>97</v>
      </c>
      <c r="O17" s="94" t="s">
        <v>61</v>
      </c>
      <c r="P17" s="94" t="s">
        <v>91</v>
      </c>
      <c r="Q17" s="94" t="s">
        <v>61</v>
      </c>
      <c r="R17" s="95">
        <v>3</v>
      </c>
      <c r="S17" s="94" t="s">
        <v>61</v>
      </c>
      <c r="T17" s="96"/>
    </row>
    <row r="18" spans="1:20" ht="30" customHeight="1">
      <c r="A18" s="90" t="s">
        <v>98</v>
      </c>
      <c r="B18" s="90"/>
      <c r="C18" s="91" t="s">
        <v>81</v>
      </c>
      <c r="D18" s="92">
        <v>1</v>
      </c>
      <c r="E18" s="93">
        <f>내역!F178</f>
        <v>1945000</v>
      </c>
      <c r="F18" s="93">
        <f t="shared" si="0"/>
        <v>1945000</v>
      </c>
      <c r="G18" s="93">
        <f>내역!H178</f>
        <v>435000</v>
      </c>
      <c r="H18" s="93">
        <f t="shared" si="1"/>
        <v>435000</v>
      </c>
      <c r="I18" s="93">
        <f>내역!J178</f>
        <v>0</v>
      </c>
      <c r="J18" s="93">
        <f t="shared" si="2"/>
        <v>0</v>
      </c>
      <c r="K18" s="93">
        <f t="shared" si="3"/>
        <v>2380000</v>
      </c>
      <c r="L18" s="93">
        <f t="shared" si="3"/>
        <v>2380000</v>
      </c>
      <c r="M18" s="90" t="s">
        <v>61</v>
      </c>
      <c r="N18" s="94" t="s">
        <v>99</v>
      </c>
      <c r="O18" s="94" t="s">
        <v>61</v>
      </c>
      <c r="P18" s="94" t="s">
        <v>91</v>
      </c>
      <c r="Q18" s="94" t="s">
        <v>61</v>
      </c>
      <c r="R18" s="95">
        <v>3</v>
      </c>
      <c r="S18" s="94" t="s">
        <v>61</v>
      </c>
      <c r="T18" s="96"/>
    </row>
    <row r="19" spans="1:20" ht="30" customHeight="1">
      <c r="A19" s="90" t="s">
        <v>100</v>
      </c>
      <c r="B19" s="90"/>
      <c r="C19" s="91" t="s">
        <v>81</v>
      </c>
      <c r="D19" s="92">
        <v>1</v>
      </c>
      <c r="E19" s="93">
        <f>내역!F199</f>
        <v>5092660</v>
      </c>
      <c r="F19" s="93">
        <f t="shared" si="0"/>
        <v>5092660</v>
      </c>
      <c r="G19" s="93">
        <f>내역!H199</f>
        <v>2284208</v>
      </c>
      <c r="H19" s="93">
        <f t="shared" si="1"/>
        <v>2284208</v>
      </c>
      <c r="I19" s="93">
        <f>내역!J199</f>
        <v>1910</v>
      </c>
      <c r="J19" s="93">
        <f t="shared" si="2"/>
        <v>1910</v>
      </c>
      <c r="K19" s="93">
        <f t="shared" si="3"/>
        <v>7378778</v>
      </c>
      <c r="L19" s="93">
        <f t="shared" si="3"/>
        <v>7378778</v>
      </c>
      <c r="M19" s="90" t="s">
        <v>61</v>
      </c>
      <c r="N19" s="94" t="s">
        <v>101</v>
      </c>
      <c r="O19" s="94" t="s">
        <v>61</v>
      </c>
      <c r="P19" s="94" t="s">
        <v>91</v>
      </c>
      <c r="Q19" s="94" t="s">
        <v>61</v>
      </c>
      <c r="R19" s="95">
        <v>3</v>
      </c>
      <c r="S19" s="94" t="s">
        <v>61</v>
      </c>
      <c r="T19" s="96"/>
    </row>
    <row r="20" spans="1:20" ht="30" customHeight="1">
      <c r="A20" s="90" t="s">
        <v>102</v>
      </c>
      <c r="B20" s="90"/>
      <c r="C20" s="91" t="s">
        <v>81</v>
      </c>
      <c r="D20" s="92">
        <v>1</v>
      </c>
      <c r="E20" s="93">
        <f>내역!F220</f>
        <v>200000</v>
      </c>
      <c r="F20" s="93">
        <f t="shared" si="0"/>
        <v>200000</v>
      </c>
      <c r="G20" s="93">
        <f>내역!H220</f>
        <v>399528</v>
      </c>
      <c r="H20" s="93">
        <f t="shared" si="1"/>
        <v>399528</v>
      </c>
      <c r="I20" s="93">
        <f>내역!J220</f>
        <v>0</v>
      </c>
      <c r="J20" s="93">
        <f t="shared" si="2"/>
        <v>0</v>
      </c>
      <c r="K20" s="93">
        <f t="shared" si="3"/>
        <v>599528</v>
      </c>
      <c r="L20" s="93">
        <f t="shared" si="3"/>
        <v>599528</v>
      </c>
      <c r="M20" s="90" t="s">
        <v>61</v>
      </c>
      <c r="N20" s="94" t="s">
        <v>103</v>
      </c>
      <c r="O20" s="94" t="s">
        <v>61</v>
      </c>
      <c r="P20" s="94" t="s">
        <v>91</v>
      </c>
      <c r="Q20" s="94" t="s">
        <v>61</v>
      </c>
      <c r="R20" s="95">
        <v>3</v>
      </c>
      <c r="S20" s="94" t="s">
        <v>61</v>
      </c>
      <c r="T20" s="96"/>
    </row>
    <row r="21" spans="1:20" ht="30" customHeight="1">
      <c r="A21" s="105"/>
      <c r="B21" s="105"/>
      <c r="C21" s="92"/>
      <c r="D21" s="92"/>
      <c r="E21" s="105"/>
      <c r="F21" s="105"/>
      <c r="G21" s="105"/>
      <c r="H21" s="105"/>
      <c r="I21" s="105"/>
      <c r="J21" s="105"/>
      <c r="K21" s="105"/>
      <c r="L21" s="105"/>
      <c r="M21" s="105"/>
      <c r="T21" s="106"/>
    </row>
    <row r="22" spans="1:20" ht="30" customHeight="1">
      <c r="A22" s="105"/>
      <c r="B22" s="105"/>
      <c r="C22" s="92"/>
      <c r="D22" s="92"/>
      <c r="E22" s="105"/>
      <c r="F22" s="105"/>
      <c r="G22" s="105"/>
      <c r="H22" s="105"/>
      <c r="I22" s="105"/>
      <c r="J22" s="105"/>
      <c r="K22" s="105"/>
      <c r="L22" s="105"/>
      <c r="M22" s="105"/>
      <c r="T22" s="106"/>
    </row>
    <row r="23" spans="1:20" ht="30" customHeight="1">
      <c r="A23" s="105"/>
      <c r="B23" s="105"/>
      <c r="C23" s="92"/>
      <c r="D23" s="92"/>
      <c r="E23" s="105"/>
      <c r="F23" s="105"/>
      <c r="G23" s="105"/>
      <c r="H23" s="105"/>
      <c r="I23" s="105"/>
      <c r="J23" s="105"/>
      <c r="K23" s="105"/>
      <c r="L23" s="105"/>
      <c r="M23" s="105"/>
      <c r="T23" s="106"/>
    </row>
    <row r="24" spans="1:20" ht="30" customHeight="1">
      <c r="A24" s="105"/>
      <c r="B24" s="105"/>
      <c r="C24" s="92"/>
      <c r="D24" s="92"/>
      <c r="E24" s="105"/>
      <c r="F24" s="105"/>
      <c r="G24" s="105"/>
      <c r="H24" s="105"/>
      <c r="I24" s="105"/>
      <c r="J24" s="105"/>
      <c r="K24" s="105"/>
      <c r="L24" s="105"/>
      <c r="M24" s="105"/>
      <c r="T24" s="106"/>
    </row>
    <row r="25" spans="1:20" ht="30" customHeight="1">
      <c r="A25" s="105"/>
      <c r="B25" s="105"/>
      <c r="C25" s="92"/>
      <c r="D25" s="92"/>
      <c r="E25" s="105"/>
      <c r="F25" s="105"/>
      <c r="G25" s="105"/>
      <c r="H25" s="105"/>
      <c r="I25" s="105"/>
      <c r="J25" s="105"/>
      <c r="K25" s="105"/>
      <c r="L25" s="105"/>
      <c r="M25" s="105"/>
      <c r="T25" s="106"/>
    </row>
    <row r="26" spans="1:20" ht="30" customHeight="1">
      <c r="A26" s="105" t="s">
        <v>104</v>
      </c>
      <c r="B26" s="105"/>
      <c r="C26" s="92"/>
      <c r="D26" s="92"/>
      <c r="E26" s="105"/>
      <c r="F26" s="93">
        <f>F8</f>
        <v>16240637</v>
      </c>
      <c r="G26" s="105"/>
      <c r="H26" s="93">
        <f>H8</f>
        <v>10839975</v>
      </c>
      <c r="I26" s="105"/>
      <c r="J26" s="93">
        <f>J8</f>
        <v>1910</v>
      </c>
      <c r="K26" s="105"/>
      <c r="L26" s="93">
        <f>L8</f>
        <v>27082522</v>
      </c>
      <c r="M26" s="105"/>
      <c r="T26" s="106"/>
    </row>
  </sheetData>
  <mergeCells count="17">
    <mergeCell ref="A3:M3"/>
    <mergeCell ref="A6:A7"/>
    <mergeCell ref="B6:B7"/>
    <mergeCell ref="C6:C7"/>
    <mergeCell ref="D6:D7"/>
    <mergeCell ref="E6:F6"/>
    <mergeCell ref="G6:H6"/>
    <mergeCell ref="I6:J6"/>
    <mergeCell ref="K6:L6"/>
    <mergeCell ref="M6:M7"/>
    <mergeCell ref="T6:T7"/>
    <mergeCell ref="N6:N7"/>
    <mergeCell ref="O6:O7"/>
    <mergeCell ref="P6:P7"/>
    <mergeCell ref="Q6:Q7"/>
    <mergeCell ref="R6:R7"/>
    <mergeCell ref="S6:S7"/>
  </mergeCells>
  <phoneticPr fontId="4" type="noConversion"/>
  <printOptions horizontalCentered="1"/>
  <pageMargins left="0.59055118110236227" right="0.59055118110236227" top="0.78740157480314965" bottom="0.78740157480314965" header="0.31496062992125984" footer="0.31496062992125984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X220"/>
  <sheetViews>
    <sheetView view="pageBreakPreview" topLeftCell="A38" zoomScaleNormal="100" zoomScaleSheetLayoutView="100" workbookViewId="0">
      <selection activeCell="L53" sqref="L53"/>
    </sheetView>
  </sheetViews>
  <sheetFormatPr defaultRowHeight="13.5"/>
  <cols>
    <col min="1" max="2" width="36.109375" style="111" customWidth="1"/>
    <col min="3" max="3" width="5.88671875" style="122" customWidth="1"/>
    <col min="4" max="4" width="7.6640625" style="111" customWidth="1"/>
    <col min="5" max="12" width="12.109375" style="111" customWidth="1"/>
    <col min="13" max="13" width="11.21875" style="111" customWidth="1"/>
    <col min="14" max="43" width="2.33203125" style="111" hidden="1" customWidth="1"/>
    <col min="44" max="44" width="9.44140625" style="111" hidden="1" customWidth="1"/>
    <col min="45" max="46" width="1.44140625" style="111" hidden="1" customWidth="1"/>
    <col min="47" max="47" width="21.88671875" style="111" hidden="1" customWidth="1"/>
    <col min="48" max="48" width="9.44140625" style="111" hidden="1" customWidth="1"/>
    <col min="49" max="16384" width="8.88671875" style="111"/>
  </cols>
  <sheetData>
    <row r="1" spans="1:128" s="80" customFormat="1" ht="20.100000000000001" customHeight="1">
      <c r="A1" s="79" t="s">
        <v>105</v>
      </c>
      <c r="C1" s="81"/>
      <c r="D1" s="81"/>
    </row>
    <row r="2" spans="1:128" s="80" customFormat="1" ht="9.9499999999999993" customHeigh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</row>
    <row r="3" spans="1:128" s="110" customFormat="1" ht="39.950000000000003" customHeight="1">
      <c r="A3" s="145" t="s">
        <v>106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08"/>
      <c r="O3" s="108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09"/>
      <c r="BP3" s="109"/>
      <c r="BQ3" s="109"/>
      <c r="BR3" s="109"/>
      <c r="BS3" s="109"/>
      <c r="BT3" s="109"/>
      <c r="BU3" s="109"/>
      <c r="BV3" s="109"/>
      <c r="BW3" s="109"/>
      <c r="BX3" s="109"/>
      <c r="BY3" s="109"/>
      <c r="BZ3" s="109"/>
      <c r="CA3" s="109"/>
      <c r="CB3" s="109"/>
      <c r="CC3" s="109"/>
      <c r="CD3" s="109"/>
      <c r="CE3" s="109"/>
      <c r="CF3" s="109"/>
      <c r="CG3" s="109"/>
      <c r="CH3" s="109"/>
      <c r="CI3" s="109"/>
      <c r="CJ3" s="109"/>
      <c r="CK3" s="109"/>
      <c r="CL3" s="109"/>
      <c r="CM3" s="109"/>
      <c r="CN3" s="109"/>
      <c r="CO3" s="109"/>
      <c r="CP3" s="109"/>
      <c r="CQ3" s="109"/>
      <c r="CR3" s="109"/>
      <c r="CS3" s="109"/>
      <c r="CT3" s="109"/>
      <c r="CU3" s="109"/>
      <c r="CV3" s="109"/>
      <c r="CW3" s="109"/>
      <c r="CX3" s="109"/>
      <c r="CY3" s="109"/>
      <c r="CZ3" s="109"/>
      <c r="DA3" s="109"/>
      <c r="DB3" s="109"/>
      <c r="DC3" s="109"/>
      <c r="DD3" s="109"/>
      <c r="DE3" s="109"/>
      <c r="DF3" s="109"/>
      <c r="DG3" s="109"/>
      <c r="DH3" s="109"/>
      <c r="DI3" s="109"/>
      <c r="DJ3" s="109"/>
      <c r="DK3" s="109"/>
      <c r="DL3" s="109"/>
      <c r="DM3" s="109"/>
      <c r="DN3" s="109"/>
      <c r="DO3" s="109"/>
      <c r="DP3" s="109"/>
      <c r="DQ3" s="109"/>
      <c r="DR3" s="109"/>
      <c r="DS3" s="109"/>
      <c r="DT3" s="109"/>
      <c r="DU3" s="109"/>
      <c r="DV3" s="109"/>
      <c r="DW3" s="109"/>
      <c r="DX3" s="109"/>
    </row>
    <row r="4" spans="1:128" s="80" customFormat="1" ht="9.9499999999999993" customHeight="1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</row>
    <row r="5" spans="1:128" s="80" customFormat="1" ht="24.95" customHeight="1">
      <c r="A5" s="87" t="str">
        <f>집계!A5</f>
        <v>공사명 : 제부도 명소화 조성사업 가로시설물(데크, 유리난간공사)</v>
      </c>
      <c r="B5" s="87"/>
      <c r="C5" s="83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</row>
    <row r="6" spans="1:128" ht="30" customHeight="1">
      <c r="A6" s="146" t="s">
        <v>107</v>
      </c>
      <c r="B6" s="146" t="s">
        <v>108</v>
      </c>
      <c r="C6" s="146" t="s">
        <v>64</v>
      </c>
      <c r="D6" s="146" t="s">
        <v>65</v>
      </c>
      <c r="E6" s="146" t="s">
        <v>66</v>
      </c>
      <c r="F6" s="146"/>
      <c r="G6" s="146" t="s">
        <v>67</v>
      </c>
      <c r="H6" s="146"/>
      <c r="I6" s="146" t="s">
        <v>68</v>
      </c>
      <c r="J6" s="146"/>
      <c r="K6" s="146" t="s">
        <v>69</v>
      </c>
      <c r="L6" s="146"/>
      <c r="M6" s="146" t="s">
        <v>109</v>
      </c>
      <c r="N6" s="148" t="s">
        <v>110</v>
      </c>
      <c r="O6" s="148" t="s">
        <v>72</v>
      </c>
      <c r="P6" s="148" t="s">
        <v>111</v>
      </c>
      <c r="Q6" s="148" t="s">
        <v>71</v>
      </c>
      <c r="R6" s="148" t="s">
        <v>112</v>
      </c>
      <c r="S6" s="148" t="s">
        <v>113</v>
      </c>
      <c r="T6" s="148" t="s">
        <v>114</v>
      </c>
      <c r="U6" s="148" t="s">
        <v>115</v>
      </c>
      <c r="V6" s="148" t="s">
        <v>116</v>
      </c>
      <c r="W6" s="148" t="s">
        <v>117</v>
      </c>
      <c r="X6" s="148" t="s">
        <v>118</v>
      </c>
      <c r="Y6" s="148" t="s">
        <v>119</v>
      </c>
      <c r="Z6" s="148" t="s">
        <v>120</v>
      </c>
      <c r="AA6" s="148" t="s">
        <v>121</v>
      </c>
      <c r="AB6" s="148" t="s">
        <v>122</v>
      </c>
      <c r="AC6" s="148" t="s">
        <v>123</v>
      </c>
      <c r="AD6" s="148" t="s">
        <v>124</v>
      </c>
      <c r="AE6" s="148" t="s">
        <v>125</v>
      </c>
      <c r="AF6" s="148" t="s">
        <v>126</v>
      </c>
      <c r="AG6" s="148" t="s">
        <v>127</v>
      </c>
      <c r="AH6" s="148" t="s">
        <v>128</v>
      </c>
      <c r="AI6" s="148" t="s">
        <v>129</v>
      </c>
      <c r="AJ6" s="148" t="s">
        <v>130</v>
      </c>
      <c r="AK6" s="148" t="s">
        <v>131</v>
      </c>
      <c r="AL6" s="148" t="s">
        <v>132</v>
      </c>
      <c r="AM6" s="148" t="s">
        <v>133</v>
      </c>
      <c r="AN6" s="148" t="s">
        <v>134</v>
      </c>
      <c r="AO6" s="148" t="s">
        <v>135</v>
      </c>
      <c r="AP6" s="148" t="s">
        <v>136</v>
      </c>
      <c r="AQ6" s="148" t="s">
        <v>137</v>
      </c>
      <c r="AR6" s="148" t="s">
        <v>138</v>
      </c>
      <c r="AS6" s="148" t="s">
        <v>74</v>
      </c>
      <c r="AT6" s="148" t="s">
        <v>75</v>
      </c>
      <c r="AU6" s="148" t="s">
        <v>139</v>
      </c>
      <c r="AV6" s="148" t="s">
        <v>140</v>
      </c>
    </row>
    <row r="7" spans="1:128" ht="30" customHeight="1">
      <c r="A7" s="146"/>
      <c r="B7" s="146"/>
      <c r="C7" s="146"/>
      <c r="D7" s="146"/>
      <c r="E7" s="112" t="s">
        <v>78</v>
      </c>
      <c r="F7" s="112" t="s">
        <v>79</v>
      </c>
      <c r="G7" s="112" t="s">
        <v>78</v>
      </c>
      <c r="H7" s="112" t="s">
        <v>79</v>
      </c>
      <c r="I7" s="112" t="s">
        <v>78</v>
      </c>
      <c r="J7" s="112" t="s">
        <v>79</v>
      </c>
      <c r="K7" s="112" t="s">
        <v>78</v>
      </c>
      <c r="L7" s="112" t="s">
        <v>79</v>
      </c>
      <c r="M7" s="146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</row>
    <row r="8" spans="1:128" ht="30" customHeight="1">
      <c r="A8" s="113" t="s">
        <v>257</v>
      </c>
      <c r="B8" s="114" t="s">
        <v>258</v>
      </c>
      <c r="C8" s="115"/>
      <c r="D8" s="123"/>
      <c r="E8" s="123"/>
      <c r="F8" s="123"/>
      <c r="G8" s="123"/>
      <c r="H8" s="123"/>
      <c r="I8" s="123"/>
      <c r="J8" s="123"/>
      <c r="K8" s="123"/>
      <c r="L8" s="123"/>
      <c r="M8" s="114"/>
      <c r="N8" s="116"/>
      <c r="O8" s="116"/>
      <c r="P8" s="116"/>
      <c r="Q8" s="117" t="s">
        <v>85</v>
      </c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</row>
    <row r="9" spans="1:128" ht="30" customHeight="1">
      <c r="A9" s="113" t="s">
        <v>259</v>
      </c>
      <c r="B9" s="113" t="s">
        <v>260</v>
      </c>
      <c r="C9" s="89" t="s">
        <v>154</v>
      </c>
      <c r="D9" s="123"/>
      <c r="E9" s="123"/>
      <c r="F9" s="123"/>
      <c r="G9" s="123"/>
      <c r="H9" s="123"/>
      <c r="I9" s="123"/>
      <c r="J9" s="123"/>
      <c r="K9" s="123"/>
      <c r="L9" s="123"/>
      <c r="M9" s="114" t="s">
        <v>261</v>
      </c>
      <c r="N9" s="117" t="s">
        <v>143</v>
      </c>
      <c r="O9" s="117" t="s">
        <v>61</v>
      </c>
      <c r="P9" s="117" t="s">
        <v>61</v>
      </c>
      <c r="Q9" s="117" t="s">
        <v>85</v>
      </c>
      <c r="R9" s="117" t="s">
        <v>144</v>
      </c>
      <c r="S9" s="117" t="s">
        <v>144</v>
      </c>
      <c r="T9" s="117" t="s">
        <v>145</v>
      </c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7" t="s">
        <v>61</v>
      </c>
      <c r="AS9" s="117" t="s">
        <v>61</v>
      </c>
      <c r="AT9" s="116"/>
      <c r="AU9" s="117" t="s">
        <v>146</v>
      </c>
      <c r="AV9" s="116">
        <v>14</v>
      </c>
    </row>
    <row r="10" spans="1:128" ht="30" customHeight="1">
      <c r="A10" s="113"/>
      <c r="B10" s="113"/>
      <c r="C10" s="89"/>
      <c r="D10" s="123"/>
      <c r="E10" s="123"/>
      <c r="F10" s="123"/>
      <c r="G10" s="123"/>
      <c r="H10" s="123"/>
      <c r="I10" s="123"/>
      <c r="J10" s="123"/>
      <c r="K10" s="123"/>
      <c r="L10" s="123"/>
      <c r="M10" s="113"/>
      <c r="N10" s="117" t="s">
        <v>151</v>
      </c>
      <c r="O10" s="117" t="s">
        <v>61</v>
      </c>
      <c r="P10" s="117" t="s">
        <v>61</v>
      </c>
      <c r="Q10" s="117" t="s">
        <v>85</v>
      </c>
      <c r="R10" s="117" t="s">
        <v>144</v>
      </c>
      <c r="S10" s="117" t="s">
        <v>144</v>
      </c>
      <c r="T10" s="117" t="s">
        <v>145</v>
      </c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7" t="s">
        <v>61</v>
      </c>
      <c r="AS10" s="117" t="s">
        <v>61</v>
      </c>
      <c r="AT10" s="116"/>
      <c r="AU10" s="117" t="s">
        <v>152</v>
      </c>
      <c r="AV10" s="116">
        <v>15</v>
      </c>
    </row>
    <row r="11" spans="1:128" ht="30" customHeight="1">
      <c r="A11" s="114"/>
      <c r="B11" s="114"/>
      <c r="C11" s="115"/>
      <c r="D11" s="123"/>
      <c r="E11" s="123"/>
      <c r="F11" s="123"/>
      <c r="G11" s="123"/>
      <c r="H11" s="123"/>
      <c r="I11" s="123"/>
      <c r="J11" s="123"/>
      <c r="K11" s="123"/>
      <c r="L11" s="123"/>
      <c r="M11" s="114"/>
    </row>
    <row r="12" spans="1:128" ht="30" customHeight="1">
      <c r="A12" s="114"/>
      <c r="B12" s="114"/>
      <c r="C12" s="115"/>
      <c r="D12" s="123"/>
      <c r="E12" s="123"/>
      <c r="F12" s="123"/>
      <c r="G12" s="123"/>
      <c r="H12" s="123"/>
      <c r="I12" s="123"/>
      <c r="J12" s="123"/>
      <c r="K12" s="123"/>
      <c r="L12" s="123"/>
      <c r="M12" s="114"/>
    </row>
    <row r="13" spans="1:128" ht="30" customHeight="1">
      <c r="A13" s="114"/>
      <c r="B13" s="114"/>
      <c r="C13" s="115"/>
      <c r="D13" s="123"/>
      <c r="E13" s="123"/>
      <c r="F13" s="123"/>
      <c r="G13" s="123"/>
      <c r="H13" s="123"/>
      <c r="I13" s="123"/>
      <c r="J13" s="123"/>
      <c r="K13" s="123"/>
      <c r="L13" s="123"/>
      <c r="M13" s="114"/>
    </row>
    <row r="14" spans="1:128" ht="30" customHeight="1">
      <c r="A14" s="114"/>
      <c r="B14" s="114"/>
      <c r="C14" s="115"/>
      <c r="D14" s="123"/>
      <c r="E14" s="123"/>
      <c r="F14" s="123"/>
      <c r="G14" s="123"/>
      <c r="H14" s="123"/>
      <c r="I14" s="123"/>
      <c r="J14" s="123"/>
      <c r="K14" s="123"/>
      <c r="L14" s="123"/>
      <c r="M14" s="114"/>
    </row>
    <row r="15" spans="1:128" ht="30" customHeight="1">
      <c r="A15" s="114"/>
      <c r="B15" s="114"/>
      <c r="C15" s="115"/>
      <c r="D15" s="123"/>
      <c r="E15" s="123"/>
      <c r="F15" s="123"/>
      <c r="G15" s="123"/>
      <c r="H15" s="123"/>
      <c r="I15" s="123"/>
      <c r="J15" s="123"/>
      <c r="K15" s="123"/>
      <c r="L15" s="123"/>
      <c r="M15" s="114"/>
    </row>
    <row r="16" spans="1:128" ht="30" customHeight="1">
      <c r="A16" s="114"/>
      <c r="B16" s="114"/>
      <c r="C16" s="115"/>
      <c r="D16" s="123"/>
      <c r="E16" s="123"/>
      <c r="F16" s="123"/>
      <c r="G16" s="123"/>
      <c r="H16" s="123"/>
      <c r="I16" s="123"/>
      <c r="J16" s="123"/>
      <c r="K16" s="123"/>
      <c r="L16" s="123"/>
      <c r="M16" s="114"/>
    </row>
    <row r="17" spans="1:48" ht="30" customHeight="1">
      <c r="A17" s="114"/>
      <c r="B17" s="114"/>
      <c r="C17" s="115"/>
      <c r="D17" s="123"/>
      <c r="E17" s="123"/>
      <c r="F17" s="123"/>
      <c r="G17" s="123"/>
      <c r="H17" s="123"/>
      <c r="I17" s="123"/>
      <c r="J17" s="123"/>
      <c r="K17" s="123"/>
      <c r="L17" s="123"/>
      <c r="M17" s="114"/>
    </row>
    <row r="18" spans="1:48" ht="30" customHeight="1">
      <c r="A18" s="114"/>
      <c r="B18" s="114"/>
      <c r="C18" s="115"/>
      <c r="D18" s="123"/>
      <c r="E18" s="123"/>
      <c r="F18" s="123"/>
      <c r="G18" s="123"/>
      <c r="H18" s="123"/>
      <c r="I18" s="123"/>
      <c r="J18" s="123"/>
      <c r="K18" s="123"/>
      <c r="L18" s="123"/>
      <c r="M18" s="114"/>
    </row>
    <row r="19" spans="1:48" ht="30" customHeight="1">
      <c r="A19" s="114"/>
      <c r="B19" s="114"/>
      <c r="C19" s="115"/>
      <c r="D19" s="123"/>
      <c r="E19" s="123"/>
      <c r="F19" s="123"/>
      <c r="G19" s="123"/>
      <c r="H19" s="123"/>
      <c r="I19" s="123"/>
      <c r="J19" s="123"/>
      <c r="K19" s="123"/>
      <c r="L19" s="123"/>
      <c r="M19" s="114"/>
    </row>
    <row r="20" spans="1:48" ht="30" customHeight="1">
      <c r="A20" s="114"/>
      <c r="B20" s="114"/>
      <c r="C20" s="115"/>
      <c r="D20" s="123"/>
      <c r="E20" s="123"/>
      <c r="F20" s="123"/>
      <c r="G20" s="123"/>
      <c r="H20" s="123"/>
      <c r="I20" s="123"/>
      <c r="J20" s="123"/>
      <c r="K20" s="123"/>
      <c r="L20" s="123"/>
      <c r="M20" s="114"/>
    </row>
    <row r="21" spans="1:48" ht="30" customHeight="1">
      <c r="A21" s="114"/>
      <c r="B21" s="114"/>
      <c r="C21" s="115"/>
      <c r="D21" s="123"/>
      <c r="E21" s="123"/>
      <c r="F21" s="123"/>
      <c r="G21" s="123"/>
      <c r="H21" s="123"/>
      <c r="I21" s="123"/>
      <c r="J21" s="123"/>
      <c r="K21" s="123"/>
      <c r="L21" s="123"/>
      <c r="M21" s="114"/>
    </row>
    <row r="22" spans="1:48" ht="30" customHeight="1">
      <c r="A22" s="114"/>
      <c r="B22" s="114"/>
      <c r="C22" s="115"/>
      <c r="D22" s="123"/>
      <c r="E22" s="123"/>
      <c r="F22" s="123"/>
      <c r="G22" s="123"/>
      <c r="H22" s="123"/>
      <c r="I22" s="123"/>
      <c r="J22" s="123"/>
      <c r="K22" s="123"/>
      <c r="L22" s="123"/>
      <c r="M22" s="114"/>
    </row>
    <row r="23" spans="1:48" ht="30" customHeight="1">
      <c r="A23" s="114"/>
      <c r="B23" s="114"/>
      <c r="C23" s="115"/>
      <c r="D23" s="123"/>
      <c r="E23" s="123"/>
      <c r="F23" s="123"/>
      <c r="G23" s="123"/>
      <c r="H23" s="123"/>
      <c r="I23" s="123"/>
      <c r="J23" s="123"/>
      <c r="K23" s="123"/>
      <c r="L23" s="123"/>
      <c r="M23" s="114"/>
    </row>
    <row r="24" spans="1:48" ht="30" customHeight="1">
      <c r="A24" s="114"/>
      <c r="B24" s="114"/>
      <c r="C24" s="115"/>
      <c r="D24" s="123"/>
      <c r="E24" s="123"/>
      <c r="F24" s="123"/>
      <c r="G24" s="123"/>
      <c r="H24" s="123"/>
      <c r="I24" s="123"/>
      <c r="J24" s="123"/>
      <c r="K24" s="123"/>
      <c r="L24" s="123"/>
      <c r="M24" s="114"/>
    </row>
    <row r="25" spans="1:48" ht="30" customHeight="1">
      <c r="A25" s="114"/>
      <c r="B25" s="114"/>
      <c r="C25" s="115"/>
      <c r="D25" s="123"/>
      <c r="E25" s="123"/>
      <c r="F25" s="123"/>
      <c r="G25" s="123"/>
      <c r="H25" s="123"/>
      <c r="I25" s="123"/>
      <c r="J25" s="123"/>
      <c r="K25" s="123"/>
      <c r="L25" s="123"/>
      <c r="M25" s="114"/>
    </row>
    <row r="26" spans="1:48" ht="30" customHeight="1">
      <c r="A26" s="114"/>
      <c r="B26" s="114"/>
      <c r="C26" s="115"/>
      <c r="D26" s="123"/>
      <c r="E26" s="123"/>
      <c r="F26" s="123"/>
      <c r="G26" s="123"/>
      <c r="H26" s="123"/>
      <c r="I26" s="123"/>
      <c r="J26" s="123"/>
      <c r="K26" s="123"/>
      <c r="L26" s="123"/>
      <c r="M26" s="114"/>
    </row>
    <row r="27" spans="1:48" ht="30" customHeight="1">
      <c r="A27" s="114"/>
      <c r="B27" s="114"/>
      <c r="C27" s="115"/>
      <c r="D27" s="123"/>
      <c r="E27" s="123"/>
      <c r="F27" s="123"/>
      <c r="G27" s="123"/>
      <c r="H27" s="123"/>
      <c r="I27" s="123"/>
      <c r="J27" s="123"/>
      <c r="K27" s="123"/>
      <c r="L27" s="123"/>
      <c r="M27" s="114"/>
    </row>
    <row r="28" spans="1:48" ht="30" customHeight="1">
      <c r="A28" s="114" t="s">
        <v>104</v>
      </c>
      <c r="B28" s="114"/>
      <c r="C28" s="115"/>
      <c r="D28" s="123"/>
      <c r="E28" s="123"/>
      <c r="F28" s="123">
        <f>SUM(F9:F27)</f>
        <v>0</v>
      </c>
      <c r="G28" s="123"/>
      <c r="H28" s="123">
        <f>SUM(H9:H27)</f>
        <v>0</v>
      </c>
      <c r="I28" s="123"/>
      <c r="J28" s="123">
        <f>SUM(J9:J27)</f>
        <v>0</v>
      </c>
      <c r="K28" s="123"/>
      <c r="L28" s="123">
        <f>SUM(L9:L27)</f>
        <v>0</v>
      </c>
      <c r="M28" s="114"/>
      <c r="N28" s="111" t="s">
        <v>153</v>
      </c>
    </row>
    <row r="29" spans="1:48" ht="30" customHeight="1">
      <c r="A29" s="113" t="s">
        <v>252</v>
      </c>
      <c r="B29" s="114" t="s">
        <v>258</v>
      </c>
      <c r="C29" s="115"/>
      <c r="D29" s="123"/>
      <c r="E29" s="123"/>
      <c r="F29" s="123"/>
      <c r="G29" s="123"/>
      <c r="H29" s="123"/>
      <c r="I29" s="123"/>
      <c r="J29" s="123"/>
      <c r="K29" s="123"/>
      <c r="L29" s="123"/>
      <c r="M29" s="114"/>
      <c r="N29" s="116"/>
      <c r="O29" s="116"/>
      <c r="P29" s="116"/>
      <c r="Q29" s="117" t="s">
        <v>86</v>
      </c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  <c r="AP29" s="116"/>
      <c r="AQ29" s="116"/>
      <c r="AR29" s="116"/>
      <c r="AS29" s="116"/>
      <c r="AT29" s="116"/>
      <c r="AU29" s="116"/>
      <c r="AV29" s="116"/>
    </row>
    <row r="30" spans="1:48" ht="30" customHeight="1">
      <c r="A30" s="113" t="s">
        <v>259</v>
      </c>
      <c r="B30" s="113" t="s">
        <v>260</v>
      </c>
      <c r="C30" s="115" t="s">
        <v>154</v>
      </c>
      <c r="D30" s="123">
        <v>48.4</v>
      </c>
      <c r="E30" s="123"/>
      <c r="F30" s="123"/>
      <c r="G30" s="123"/>
      <c r="H30" s="123"/>
      <c r="I30" s="123"/>
      <c r="J30" s="123"/>
      <c r="K30" s="123"/>
      <c r="L30" s="123"/>
      <c r="M30" s="114" t="s">
        <v>261</v>
      </c>
      <c r="N30" s="117" t="s">
        <v>155</v>
      </c>
      <c r="O30" s="117" t="s">
        <v>61</v>
      </c>
      <c r="P30" s="117" t="s">
        <v>61</v>
      </c>
      <c r="Q30" s="117" t="s">
        <v>86</v>
      </c>
      <c r="R30" s="117" t="s">
        <v>144</v>
      </c>
      <c r="S30" s="117" t="s">
        <v>144</v>
      </c>
      <c r="T30" s="117" t="s">
        <v>145</v>
      </c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6"/>
      <c r="AG30" s="116"/>
      <c r="AH30" s="116"/>
      <c r="AI30" s="116"/>
      <c r="AJ30" s="116"/>
      <c r="AK30" s="116"/>
      <c r="AL30" s="116"/>
      <c r="AM30" s="116"/>
      <c r="AN30" s="116"/>
      <c r="AO30" s="116"/>
      <c r="AP30" s="116"/>
      <c r="AQ30" s="116"/>
      <c r="AR30" s="117" t="s">
        <v>61</v>
      </c>
      <c r="AS30" s="117" t="s">
        <v>61</v>
      </c>
      <c r="AT30" s="116"/>
      <c r="AU30" s="117" t="s">
        <v>156</v>
      </c>
      <c r="AV30" s="116">
        <v>16</v>
      </c>
    </row>
    <row r="31" spans="1:48" ht="30" customHeight="1">
      <c r="A31" s="113" t="s">
        <v>259</v>
      </c>
      <c r="B31" s="113" t="s">
        <v>260</v>
      </c>
      <c r="C31" s="115" t="s">
        <v>154</v>
      </c>
      <c r="D31" s="123">
        <v>5.2</v>
      </c>
      <c r="E31" s="123"/>
      <c r="F31" s="123"/>
      <c r="G31" s="123"/>
      <c r="H31" s="123"/>
      <c r="I31" s="123"/>
      <c r="J31" s="123"/>
      <c r="K31" s="123"/>
      <c r="L31" s="123"/>
      <c r="M31" s="114" t="s">
        <v>261</v>
      </c>
      <c r="N31" s="117" t="s">
        <v>158</v>
      </c>
      <c r="O31" s="117" t="s">
        <v>61</v>
      </c>
      <c r="P31" s="117" t="s">
        <v>61</v>
      </c>
      <c r="Q31" s="117" t="s">
        <v>86</v>
      </c>
      <c r="R31" s="117" t="s">
        <v>144</v>
      </c>
      <c r="S31" s="117" t="s">
        <v>144</v>
      </c>
      <c r="T31" s="117" t="s">
        <v>145</v>
      </c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  <c r="AP31" s="116"/>
      <c r="AQ31" s="116"/>
      <c r="AR31" s="117" t="s">
        <v>61</v>
      </c>
      <c r="AS31" s="117" t="s">
        <v>61</v>
      </c>
      <c r="AT31" s="116"/>
      <c r="AU31" s="117" t="s">
        <v>159</v>
      </c>
      <c r="AV31" s="116">
        <v>17</v>
      </c>
    </row>
    <row r="32" spans="1:48" ht="30" customHeight="1">
      <c r="A32" s="113" t="s">
        <v>262</v>
      </c>
      <c r="B32" s="113" t="s">
        <v>263</v>
      </c>
      <c r="C32" s="115" t="s">
        <v>291</v>
      </c>
      <c r="D32" s="123">
        <v>387</v>
      </c>
      <c r="E32" s="123">
        <v>250</v>
      </c>
      <c r="F32" s="123">
        <f>+D32*E32</f>
        <v>96750</v>
      </c>
      <c r="G32" s="123"/>
      <c r="H32" s="123"/>
      <c r="I32" s="123"/>
      <c r="J32" s="123"/>
      <c r="K32" s="123">
        <f t="shared" ref="K32:K34" si="0">TRUNC(E32+G32+I32, 0)</f>
        <v>250</v>
      </c>
      <c r="L32" s="123">
        <f t="shared" ref="L32:L34" si="1">TRUNC(F32+H32+J32, 0)</f>
        <v>96750</v>
      </c>
      <c r="M32" s="113"/>
      <c r="N32" s="117"/>
      <c r="O32" s="117"/>
      <c r="P32" s="117"/>
      <c r="Q32" s="117"/>
      <c r="R32" s="117"/>
      <c r="S32" s="117"/>
      <c r="T32" s="117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7"/>
      <c r="AS32" s="117"/>
      <c r="AT32" s="116"/>
      <c r="AU32" s="117"/>
      <c r="AV32" s="116"/>
    </row>
    <row r="33" spans="1:48" ht="30" customHeight="1">
      <c r="A33" s="113" t="s">
        <v>264</v>
      </c>
      <c r="B33" s="113" t="s">
        <v>265</v>
      </c>
      <c r="C33" s="115" t="s">
        <v>291</v>
      </c>
      <c r="D33" s="123">
        <v>968</v>
      </c>
      <c r="E33" s="123">
        <v>700</v>
      </c>
      <c r="F33" s="123">
        <f t="shared" ref="F33:F49" si="2">+D33*E33</f>
        <v>677600</v>
      </c>
      <c r="G33" s="123"/>
      <c r="H33" s="123"/>
      <c r="I33" s="123"/>
      <c r="J33" s="123"/>
      <c r="K33" s="123">
        <f t="shared" si="0"/>
        <v>700</v>
      </c>
      <c r="L33" s="123">
        <f t="shared" si="1"/>
        <v>677600</v>
      </c>
      <c r="M33" s="113"/>
      <c r="N33" s="117"/>
      <c r="O33" s="117"/>
      <c r="P33" s="117"/>
      <c r="Q33" s="117"/>
      <c r="R33" s="117"/>
      <c r="S33" s="117"/>
      <c r="T33" s="117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  <c r="AG33" s="116"/>
      <c r="AH33" s="116"/>
      <c r="AI33" s="116"/>
      <c r="AJ33" s="116"/>
      <c r="AK33" s="116"/>
      <c r="AL33" s="116"/>
      <c r="AM33" s="116"/>
      <c r="AN33" s="116"/>
      <c r="AO33" s="116"/>
      <c r="AP33" s="116"/>
      <c r="AQ33" s="116"/>
      <c r="AR33" s="117"/>
      <c r="AS33" s="117"/>
      <c r="AT33" s="116"/>
      <c r="AU33" s="117"/>
      <c r="AV33" s="116"/>
    </row>
    <row r="34" spans="1:48" ht="30" customHeight="1">
      <c r="A34" s="113" t="s">
        <v>266</v>
      </c>
      <c r="B34" s="113" t="s">
        <v>267</v>
      </c>
      <c r="C34" s="115" t="s">
        <v>291</v>
      </c>
      <c r="D34" s="123">
        <v>924</v>
      </c>
      <c r="E34" s="123">
        <v>105.5</v>
      </c>
      <c r="F34" s="123">
        <f t="shared" si="2"/>
        <v>97482</v>
      </c>
      <c r="G34" s="123"/>
      <c r="H34" s="123"/>
      <c r="I34" s="123"/>
      <c r="J34" s="123"/>
      <c r="K34" s="123">
        <f t="shared" si="0"/>
        <v>105</v>
      </c>
      <c r="L34" s="123">
        <f t="shared" si="1"/>
        <v>97482</v>
      </c>
      <c r="M34" s="113"/>
      <c r="N34" s="117"/>
      <c r="O34" s="117"/>
      <c r="P34" s="117"/>
      <c r="Q34" s="117"/>
      <c r="R34" s="117"/>
      <c r="S34" s="117"/>
      <c r="T34" s="117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6"/>
      <c r="AG34" s="116"/>
      <c r="AH34" s="116"/>
      <c r="AI34" s="116"/>
      <c r="AJ34" s="116"/>
      <c r="AK34" s="116"/>
      <c r="AL34" s="116"/>
      <c r="AM34" s="116"/>
      <c r="AN34" s="116"/>
      <c r="AO34" s="116"/>
      <c r="AP34" s="116"/>
      <c r="AQ34" s="116"/>
      <c r="AR34" s="117"/>
      <c r="AS34" s="117"/>
      <c r="AT34" s="116"/>
      <c r="AU34" s="117"/>
      <c r="AV34" s="116"/>
    </row>
    <row r="35" spans="1:48" ht="30" customHeight="1">
      <c r="A35" s="113" t="s">
        <v>268</v>
      </c>
      <c r="B35" s="113" t="s">
        <v>269</v>
      </c>
      <c r="C35" s="89" t="s">
        <v>291</v>
      </c>
      <c r="D35" s="123">
        <v>189</v>
      </c>
      <c r="E35" s="123">
        <v>237.4</v>
      </c>
      <c r="F35" s="123">
        <f t="shared" si="2"/>
        <v>44868.6</v>
      </c>
      <c r="G35" s="123"/>
      <c r="H35" s="123"/>
      <c r="I35" s="123"/>
      <c r="J35" s="123"/>
      <c r="K35" s="123">
        <f t="shared" ref="K35:L44" si="3">TRUNC(E35+G35+I35, 0)</f>
        <v>237</v>
      </c>
      <c r="L35" s="123">
        <f t="shared" si="3"/>
        <v>44868</v>
      </c>
      <c r="M35" s="113"/>
      <c r="N35" s="117" t="s">
        <v>160</v>
      </c>
      <c r="O35" s="117" t="s">
        <v>61</v>
      </c>
      <c r="P35" s="117" t="s">
        <v>61</v>
      </c>
      <c r="Q35" s="117" t="s">
        <v>86</v>
      </c>
      <c r="R35" s="117" t="s">
        <v>144</v>
      </c>
      <c r="S35" s="117" t="s">
        <v>144</v>
      </c>
      <c r="T35" s="117" t="s">
        <v>145</v>
      </c>
      <c r="U35" s="116"/>
      <c r="V35" s="116"/>
      <c r="W35" s="116"/>
      <c r="X35" s="116"/>
      <c r="Y35" s="116"/>
      <c r="Z35" s="116"/>
      <c r="AA35" s="116"/>
      <c r="AB35" s="116"/>
      <c r="AC35" s="116"/>
      <c r="AD35" s="116"/>
      <c r="AE35" s="116"/>
      <c r="AF35" s="116"/>
      <c r="AG35" s="116"/>
      <c r="AH35" s="116"/>
      <c r="AI35" s="116"/>
      <c r="AJ35" s="116"/>
      <c r="AK35" s="116"/>
      <c r="AL35" s="116"/>
      <c r="AM35" s="116"/>
      <c r="AN35" s="116"/>
      <c r="AO35" s="116"/>
      <c r="AP35" s="116"/>
      <c r="AQ35" s="116"/>
      <c r="AR35" s="117" t="s">
        <v>61</v>
      </c>
      <c r="AS35" s="117" t="s">
        <v>61</v>
      </c>
      <c r="AT35" s="116"/>
      <c r="AU35" s="117" t="s">
        <v>161</v>
      </c>
      <c r="AV35" s="116">
        <v>18</v>
      </c>
    </row>
    <row r="36" spans="1:48" ht="30" customHeight="1">
      <c r="A36" s="113" t="s">
        <v>270</v>
      </c>
      <c r="B36" s="113" t="s">
        <v>271</v>
      </c>
      <c r="C36" s="89" t="s">
        <v>157</v>
      </c>
      <c r="D36" s="123">
        <v>54.6</v>
      </c>
      <c r="E36" s="123">
        <v>7330</v>
      </c>
      <c r="F36" s="123">
        <f t="shared" si="2"/>
        <v>400218</v>
      </c>
      <c r="G36" s="123"/>
      <c r="H36" s="123"/>
      <c r="I36" s="123"/>
      <c r="J36" s="123"/>
      <c r="K36" s="123">
        <f t="shared" si="3"/>
        <v>7330</v>
      </c>
      <c r="L36" s="123">
        <f t="shared" si="3"/>
        <v>400218</v>
      </c>
      <c r="M36" s="113"/>
      <c r="N36" s="117" t="s">
        <v>162</v>
      </c>
      <c r="O36" s="117" t="s">
        <v>61</v>
      </c>
      <c r="P36" s="117" t="s">
        <v>61</v>
      </c>
      <c r="Q36" s="117" t="s">
        <v>86</v>
      </c>
      <c r="R36" s="117" t="s">
        <v>144</v>
      </c>
      <c r="S36" s="117" t="s">
        <v>144</v>
      </c>
      <c r="T36" s="117" t="s">
        <v>145</v>
      </c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  <c r="AP36" s="116"/>
      <c r="AQ36" s="116"/>
      <c r="AR36" s="117" t="s">
        <v>61</v>
      </c>
      <c r="AS36" s="117" t="s">
        <v>61</v>
      </c>
      <c r="AT36" s="116"/>
      <c r="AU36" s="117" t="s">
        <v>163</v>
      </c>
      <c r="AV36" s="116">
        <v>19</v>
      </c>
    </row>
    <row r="37" spans="1:48" ht="30" customHeight="1">
      <c r="A37" s="113" t="s">
        <v>270</v>
      </c>
      <c r="B37" s="113" t="s">
        <v>272</v>
      </c>
      <c r="C37" s="89" t="s">
        <v>157</v>
      </c>
      <c r="D37" s="123">
        <v>141.80000000000001</v>
      </c>
      <c r="E37" s="123">
        <v>4760</v>
      </c>
      <c r="F37" s="123">
        <f t="shared" si="2"/>
        <v>674968</v>
      </c>
      <c r="G37" s="123"/>
      <c r="H37" s="123"/>
      <c r="I37" s="123"/>
      <c r="J37" s="123"/>
      <c r="K37" s="123">
        <f t="shared" si="3"/>
        <v>4760</v>
      </c>
      <c r="L37" s="123">
        <f t="shared" si="3"/>
        <v>674968</v>
      </c>
      <c r="M37" s="113"/>
      <c r="N37" s="117" t="s">
        <v>164</v>
      </c>
      <c r="O37" s="117" t="s">
        <v>61</v>
      </c>
      <c r="P37" s="117" t="s">
        <v>61</v>
      </c>
      <c r="Q37" s="117" t="s">
        <v>86</v>
      </c>
      <c r="R37" s="117" t="s">
        <v>145</v>
      </c>
      <c r="S37" s="117" t="s">
        <v>144</v>
      </c>
      <c r="T37" s="117" t="s">
        <v>144</v>
      </c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  <c r="AP37" s="116"/>
      <c r="AQ37" s="116"/>
      <c r="AR37" s="117" t="s">
        <v>61</v>
      </c>
      <c r="AS37" s="117" t="s">
        <v>61</v>
      </c>
      <c r="AT37" s="116"/>
      <c r="AU37" s="117" t="s">
        <v>165</v>
      </c>
      <c r="AV37" s="116">
        <v>23</v>
      </c>
    </row>
    <row r="38" spans="1:48" ht="30" customHeight="1">
      <c r="A38" s="113" t="s">
        <v>273</v>
      </c>
      <c r="B38" s="113" t="s">
        <v>274</v>
      </c>
      <c r="C38" s="89" t="s">
        <v>291</v>
      </c>
      <c r="D38" s="123">
        <v>51</v>
      </c>
      <c r="E38" s="123">
        <v>1200</v>
      </c>
      <c r="F38" s="123">
        <f t="shared" si="2"/>
        <v>61200</v>
      </c>
      <c r="G38" s="123"/>
      <c r="H38" s="123"/>
      <c r="I38" s="123"/>
      <c r="J38" s="123"/>
      <c r="K38" s="123">
        <f t="shared" si="3"/>
        <v>1200</v>
      </c>
      <c r="L38" s="123">
        <f t="shared" si="3"/>
        <v>61200</v>
      </c>
      <c r="M38" s="113"/>
      <c r="N38" s="117" t="s">
        <v>166</v>
      </c>
      <c r="O38" s="117" t="s">
        <v>61</v>
      </c>
      <c r="P38" s="117" t="s">
        <v>61</v>
      </c>
      <c r="Q38" s="117" t="s">
        <v>86</v>
      </c>
      <c r="R38" s="117" t="s">
        <v>144</v>
      </c>
      <c r="S38" s="117" t="s">
        <v>144</v>
      </c>
      <c r="T38" s="117" t="s">
        <v>145</v>
      </c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7" t="s">
        <v>61</v>
      </c>
      <c r="AS38" s="117" t="s">
        <v>61</v>
      </c>
      <c r="AT38" s="116"/>
      <c r="AU38" s="117" t="s">
        <v>167</v>
      </c>
      <c r="AV38" s="116">
        <v>20</v>
      </c>
    </row>
    <row r="39" spans="1:48" ht="30" customHeight="1">
      <c r="A39" s="113" t="s">
        <v>275</v>
      </c>
      <c r="B39" s="113" t="s">
        <v>276</v>
      </c>
      <c r="C39" s="89" t="s">
        <v>291</v>
      </c>
      <c r="D39" s="123">
        <v>48</v>
      </c>
      <c r="E39" s="123">
        <v>645</v>
      </c>
      <c r="F39" s="123">
        <f t="shared" si="2"/>
        <v>30960</v>
      </c>
      <c r="G39" s="123"/>
      <c r="H39" s="123"/>
      <c r="I39" s="123"/>
      <c r="J39" s="123"/>
      <c r="K39" s="123">
        <f t="shared" si="3"/>
        <v>645</v>
      </c>
      <c r="L39" s="123">
        <f t="shared" si="3"/>
        <v>30960</v>
      </c>
      <c r="M39" s="113"/>
      <c r="N39" s="117" t="s">
        <v>168</v>
      </c>
      <c r="O39" s="117" t="s">
        <v>61</v>
      </c>
      <c r="P39" s="117" t="s">
        <v>61</v>
      </c>
      <c r="Q39" s="117" t="s">
        <v>86</v>
      </c>
      <c r="R39" s="117" t="s">
        <v>145</v>
      </c>
      <c r="S39" s="117" t="s">
        <v>144</v>
      </c>
      <c r="T39" s="117" t="s">
        <v>144</v>
      </c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6"/>
      <c r="AJ39" s="116"/>
      <c r="AK39" s="116"/>
      <c r="AL39" s="116"/>
      <c r="AM39" s="116"/>
      <c r="AN39" s="116"/>
      <c r="AO39" s="116"/>
      <c r="AP39" s="116"/>
      <c r="AQ39" s="116"/>
      <c r="AR39" s="117" t="s">
        <v>61</v>
      </c>
      <c r="AS39" s="117" t="s">
        <v>61</v>
      </c>
      <c r="AT39" s="116"/>
      <c r="AU39" s="117" t="s">
        <v>169</v>
      </c>
      <c r="AV39" s="116">
        <v>25</v>
      </c>
    </row>
    <row r="40" spans="1:48" ht="30" customHeight="1">
      <c r="A40" s="113" t="s">
        <v>277</v>
      </c>
      <c r="B40" s="113"/>
      <c r="C40" s="89" t="s">
        <v>292</v>
      </c>
      <c r="D40" s="123">
        <v>2.2999999999999998</v>
      </c>
      <c r="E40" s="123"/>
      <c r="F40" s="123"/>
      <c r="G40" s="123">
        <v>25969</v>
      </c>
      <c r="H40" s="123">
        <f>+D40*G40</f>
        <v>59728.7</v>
      </c>
      <c r="I40" s="123"/>
      <c r="J40" s="123"/>
      <c r="K40" s="123">
        <f t="shared" si="3"/>
        <v>25969</v>
      </c>
      <c r="L40" s="123">
        <f t="shared" si="3"/>
        <v>59728</v>
      </c>
      <c r="M40" s="113"/>
      <c r="N40" s="117" t="s">
        <v>171</v>
      </c>
      <c r="O40" s="117" t="s">
        <v>61</v>
      </c>
      <c r="P40" s="117" t="s">
        <v>61</v>
      </c>
      <c r="Q40" s="117" t="s">
        <v>86</v>
      </c>
      <c r="R40" s="117" t="s">
        <v>144</v>
      </c>
      <c r="S40" s="117" t="s">
        <v>144</v>
      </c>
      <c r="T40" s="117" t="s">
        <v>145</v>
      </c>
      <c r="U40" s="116"/>
      <c r="V40" s="116"/>
      <c r="W40" s="116"/>
      <c r="X40" s="116"/>
      <c r="Y40" s="116"/>
      <c r="Z40" s="116"/>
      <c r="AA40" s="116"/>
      <c r="AB40" s="116"/>
      <c r="AC40" s="116"/>
      <c r="AD40" s="116"/>
      <c r="AE40" s="116"/>
      <c r="AF40" s="116"/>
      <c r="AG40" s="116"/>
      <c r="AH40" s="116"/>
      <c r="AI40" s="116"/>
      <c r="AJ40" s="116"/>
      <c r="AK40" s="116"/>
      <c r="AL40" s="116"/>
      <c r="AM40" s="116"/>
      <c r="AN40" s="116"/>
      <c r="AO40" s="116"/>
      <c r="AP40" s="116"/>
      <c r="AQ40" s="116"/>
      <c r="AR40" s="117" t="s">
        <v>61</v>
      </c>
      <c r="AS40" s="117" t="s">
        <v>61</v>
      </c>
      <c r="AT40" s="116"/>
      <c r="AU40" s="117" t="s">
        <v>172</v>
      </c>
      <c r="AV40" s="116">
        <v>21</v>
      </c>
    </row>
    <row r="41" spans="1:48" ht="30" customHeight="1">
      <c r="A41" s="113" t="s">
        <v>278</v>
      </c>
      <c r="B41" s="113" t="s">
        <v>279</v>
      </c>
      <c r="C41" s="89" t="s">
        <v>292</v>
      </c>
      <c r="D41" s="123">
        <v>0.59799999999999998</v>
      </c>
      <c r="E41" s="123">
        <v>20000</v>
      </c>
      <c r="F41" s="123">
        <f t="shared" si="2"/>
        <v>11960</v>
      </c>
      <c r="G41" s="123"/>
      <c r="H41" s="123"/>
      <c r="I41" s="123"/>
      <c r="J41" s="123"/>
      <c r="K41" s="123">
        <f t="shared" si="3"/>
        <v>20000</v>
      </c>
      <c r="L41" s="123">
        <f t="shared" si="3"/>
        <v>11960</v>
      </c>
      <c r="M41" s="113"/>
      <c r="N41" s="117" t="s">
        <v>173</v>
      </c>
      <c r="O41" s="117" t="s">
        <v>61</v>
      </c>
      <c r="P41" s="117" t="s">
        <v>61</v>
      </c>
      <c r="Q41" s="117" t="s">
        <v>86</v>
      </c>
      <c r="R41" s="117" t="s">
        <v>145</v>
      </c>
      <c r="S41" s="117" t="s">
        <v>144</v>
      </c>
      <c r="T41" s="117" t="s">
        <v>144</v>
      </c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  <c r="AP41" s="116"/>
      <c r="AQ41" s="116"/>
      <c r="AR41" s="117" t="s">
        <v>61</v>
      </c>
      <c r="AS41" s="117" t="s">
        <v>61</v>
      </c>
      <c r="AT41" s="116"/>
      <c r="AU41" s="117" t="s">
        <v>174</v>
      </c>
      <c r="AV41" s="116">
        <v>26</v>
      </c>
    </row>
    <row r="42" spans="1:48" ht="30" customHeight="1">
      <c r="A42" s="113" t="s">
        <v>280</v>
      </c>
      <c r="B42" s="113"/>
      <c r="C42" s="89" t="s">
        <v>292</v>
      </c>
      <c r="D42" s="125">
        <v>0.57499999999999996</v>
      </c>
      <c r="E42" s="123">
        <v>842</v>
      </c>
      <c r="F42" s="123">
        <f t="shared" si="2"/>
        <v>484.15</v>
      </c>
      <c r="G42" s="123">
        <v>5716</v>
      </c>
      <c r="H42" s="123">
        <f t="shared" ref="H42:H51" si="4">+D42*G42</f>
        <v>3286.7</v>
      </c>
      <c r="I42" s="123"/>
      <c r="J42" s="123"/>
      <c r="K42" s="123">
        <f t="shared" si="3"/>
        <v>6558</v>
      </c>
      <c r="L42" s="123">
        <f t="shared" si="3"/>
        <v>3770</v>
      </c>
      <c r="M42" s="113"/>
      <c r="N42" s="117" t="s">
        <v>175</v>
      </c>
      <c r="O42" s="117" t="s">
        <v>61</v>
      </c>
      <c r="P42" s="117" t="s">
        <v>61</v>
      </c>
      <c r="Q42" s="117" t="s">
        <v>86</v>
      </c>
      <c r="R42" s="117" t="s">
        <v>144</v>
      </c>
      <c r="S42" s="117" t="s">
        <v>144</v>
      </c>
      <c r="T42" s="117" t="s">
        <v>145</v>
      </c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  <c r="AP42" s="116"/>
      <c r="AQ42" s="116"/>
      <c r="AR42" s="117" t="s">
        <v>61</v>
      </c>
      <c r="AS42" s="117" t="s">
        <v>61</v>
      </c>
      <c r="AT42" s="116"/>
      <c r="AU42" s="117" t="s">
        <v>176</v>
      </c>
      <c r="AV42" s="116">
        <v>22</v>
      </c>
    </row>
    <row r="43" spans="1:48" ht="30" customHeight="1">
      <c r="A43" s="113" t="s">
        <v>281</v>
      </c>
      <c r="B43" s="113" t="s">
        <v>282</v>
      </c>
      <c r="C43" s="89" t="s">
        <v>293</v>
      </c>
      <c r="D43" s="123">
        <v>11.04</v>
      </c>
      <c r="E43" s="123">
        <v>6915</v>
      </c>
      <c r="F43" s="123">
        <f t="shared" si="2"/>
        <v>76341.599999999991</v>
      </c>
      <c r="G43" s="123">
        <v>14917</v>
      </c>
      <c r="H43" s="123">
        <f t="shared" si="4"/>
        <v>164683.68</v>
      </c>
      <c r="I43" s="123"/>
      <c r="J43" s="123"/>
      <c r="K43" s="123">
        <f t="shared" si="3"/>
        <v>21832</v>
      </c>
      <c r="L43" s="123">
        <f t="shared" si="3"/>
        <v>241025</v>
      </c>
      <c r="M43" s="113"/>
      <c r="N43" s="117" t="s">
        <v>177</v>
      </c>
      <c r="O43" s="117" t="s">
        <v>61</v>
      </c>
      <c r="P43" s="117" t="s">
        <v>61</v>
      </c>
      <c r="Q43" s="117" t="s">
        <v>86</v>
      </c>
      <c r="R43" s="117" t="s">
        <v>145</v>
      </c>
      <c r="S43" s="117" t="s">
        <v>144</v>
      </c>
      <c r="T43" s="117" t="s">
        <v>144</v>
      </c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6"/>
      <c r="AG43" s="116"/>
      <c r="AH43" s="116"/>
      <c r="AI43" s="116"/>
      <c r="AJ43" s="116"/>
      <c r="AK43" s="116"/>
      <c r="AL43" s="116"/>
      <c r="AM43" s="116"/>
      <c r="AN43" s="116"/>
      <c r="AO43" s="116"/>
      <c r="AP43" s="116"/>
      <c r="AQ43" s="116"/>
      <c r="AR43" s="117" t="s">
        <v>61</v>
      </c>
      <c r="AS43" s="117" t="s">
        <v>61</v>
      </c>
      <c r="AT43" s="116"/>
      <c r="AU43" s="117" t="s">
        <v>178</v>
      </c>
      <c r="AV43" s="116">
        <v>30</v>
      </c>
    </row>
    <row r="44" spans="1:48" ht="30" customHeight="1">
      <c r="A44" s="113" t="s">
        <v>283</v>
      </c>
      <c r="B44" s="113"/>
      <c r="C44" s="89" t="s">
        <v>292</v>
      </c>
      <c r="D44" s="123">
        <v>0.65200000000000002</v>
      </c>
      <c r="E44" s="123">
        <v>63641</v>
      </c>
      <c r="F44" s="123">
        <f t="shared" si="2"/>
        <v>41493.932000000001</v>
      </c>
      <c r="G44" s="123">
        <v>215716</v>
      </c>
      <c r="H44" s="123">
        <f t="shared" si="4"/>
        <v>140646.83199999999</v>
      </c>
      <c r="I44" s="123"/>
      <c r="J44" s="123"/>
      <c r="K44" s="123">
        <f t="shared" si="3"/>
        <v>279357</v>
      </c>
      <c r="L44" s="123">
        <f t="shared" si="3"/>
        <v>182140</v>
      </c>
      <c r="M44" s="113"/>
      <c r="N44" s="117" t="s">
        <v>179</v>
      </c>
      <c r="O44" s="117" t="s">
        <v>61</v>
      </c>
      <c r="P44" s="117" t="s">
        <v>61</v>
      </c>
      <c r="Q44" s="117" t="s">
        <v>86</v>
      </c>
      <c r="R44" s="117" t="s">
        <v>144</v>
      </c>
      <c r="S44" s="117" t="s">
        <v>144</v>
      </c>
      <c r="T44" s="117" t="s">
        <v>145</v>
      </c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  <c r="AP44" s="116"/>
      <c r="AQ44" s="116"/>
      <c r="AR44" s="117" t="s">
        <v>61</v>
      </c>
      <c r="AS44" s="117" t="s">
        <v>61</v>
      </c>
      <c r="AT44" s="116"/>
      <c r="AU44" s="117" t="s">
        <v>180</v>
      </c>
      <c r="AV44" s="116">
        <v>34</v>
      </c>
    </row>
    <row r="45" spans="1:48" ht="30" customHeight="1">
      <c r="A45" s="114" t="s">
        <v>284</v>
      </c>
      <c r="B45" s="114"/>
      <c r="C45" s="115" t="s">
        <v>292</v>
      </c>
      <c r="D45" s="123">
        <v>1.1040000000000001</v>
      </c>
      <c r="E45" s="123"/>
      <c r="F45" s="123"/>
      <c r="G45" s="123">
        <v>9988</v>
      </c>
      <c r="H45" s="123">
        <f t="shared" si="4"/>
        <v>11026.752</v>
      </c>
      <c r="I45" s="123"/>
      <c r="J45" s="123"/>
      <c r="K45" s="123">
        <f t="shared" ref="K45:K51" si="5">TRUNC(E45+G45+I45, 0)</f>
        <v>9988</v>
      </c>
      <c r="L45" s="123">
        <f t="shared" ref="L45:L51" si="6">TRUNC(F45+H45+J45, 0)</f>
        <v>11026</v>
      </c>
      <c r="M45" s="114"/>
    </row>
    <row r="46" spans="1:48" ht="30" customHeight="1">
      <c r="A46" s="114" t="s">
        <v>285</v>
      </c>
      <c r="B46" s="114"/>
      <c r="C46" s="115" t="s">
        <v>292</v>
      </c>
      <c r="D46" s="123">
        <v>1.196</v>
      </c>
      <c r="E46" s="123"/>
      <c r="F46" s="123"/>
      <c r="G46" s="123">
        <v>19976</v>
      </c>
      <c r="H46" s="123">
        <f t="shared" si="4"/>
        <v>23891.295999999998</v>
      </c>
      <c r="I46" s="123"/>
      <c r="J46" s="123"/>
      <c r="K46" s="123">
        <f t="shared" si="5"/>
        <v>19976</v>
      </c>
      <c r="L46" s="123">
        <f t="shared" si="6"/>
        <v>23891</v>
      </c>
      <c r="M46" s="114"/>
    </row>
    <row r="47" spans="1:48" ht="30" customHeight="1">
      <c r="A47" s="114" t="s">
        <v>286</v>
      </c>
      <c r="B47" s="114"/>
      <c r="C47" s="115" t="s">
        <v>154</v>
      </c>
      <c r="D47" s="123">
        <v>43.06</v>
      </c>
      <c r="E47" s="123">
        <v>1202</v>
      </c>
      <c r="F47" s="123">
        <f t="shared" si="2"/>
        <v>51758.12</v>
      </c>
      <c r="G47" s="123">
        <v>5544</v>
      </c>
      <c r="H47" s="123">
        <f t="shared" si="4"/>
        <v>238724.64</v>
      </c>
      <c r="I47" s="123"/>
      <c r="J47" s="123"/>
      <c r="K47" s="123">
        <f t="shared" si="5"/>
        <v>6746</v>
      </c>
      <c r="L47" s="123">
        <f t="shared" si="6"/>
        <v>290482</v>
      </c>
      <c r="M47" s="114"/>
    </row>
    <row r="48" spans="1:48" ht="30" customHeight="1">
      <c r="A48" s="114" t="s">
        <v>287</v>
      </c>
      <c r="B48" s="114" t="s">
        <v>276</v>
      </c>
      <c r="C48" s="115" t="s">
        <v>291</v>
      </c>
      <c r="D48" s="123">
        <v>46</v>
      </c>
      <c r="E48" s="123"/>
      <c r="F48" s="123"/>
      <c r="G48" s="123">
        <v>12201</v>
      </c>
      <c r="H48" s="123">
        <f t="shared" si="4"/>
        <v>561246</v>
      </c>
      <c r="I48" s="123"/>
      <c r="J48" s="123"/>
      <c r="K48" s="123">
        <f t="shared" si="5"/>
        <v>12201</v>
      </c>
      <c r="L48" s="123">
        <f t="shared" si="6"/>
        <v>561246</v>
      </c>
      <c r="M48" s="114"/>
    </row>
    <row r="49" spans="1:48" ht="30" customHeight="1">
      <c r="A49" s="114" t="s">
        <v>288</v>
      </c>
      <c r="B49" s="114"/>
      <c r="C49" s="115" t="s">
        <v>294</v>
      </c>
      <c r="D49" s="125">
        <v>0.27400000000000002</v>
      </c>
      <c r="E49" s="123">
        <v>275163</v>
      </c>
      <c r="F49" s="123">
        <f t="shared" si="2"/>
        <v>75394.662000000011</v>
      </c>
      <c r="G49" s="123">
        <v>5571982</v>
      </c>
      <c r="H49" s="123">
        <f t="shared" si="4"/>
        <v>1526723.0680000002</v>
      </c>
      <c r="I49" s="123"/>
      <c r="J49" s="123"/>
      <c r="K49" s="123">
        <f t="shared" si="5"/>
        <v>5847145</v>
      </c>
      <c r="L49" s="123">
        <f t="shared" si="6"/>
        <v>1602117</v>
      </c>
      <c r="M49" s="114"/>
    </row>
    <row r="50" spans="1:48" ht="30" customHeight="1">
      <c r="A50" s="114" t="s">
        <v>289</v>
      </c>
      <c r="B50" s="114"/>
      <c r="C50" s="115" t="s">
        <v>154</v>
      </c>
      <c r="D50" s="123">
        <v>48.725000000000001</v>
      </c>
      <c r="E50" s="123">
        <v>826</v>
      </c>
      <c r="F50" s="123">
        <v>40247</v>
      </c>
      <c r="G50" s="123">
        <v>20670</v>
      </c>
      <c r="H50" s="123">
        <f t="shared" si="4"/>
        <v>1007145.75</v>
      </c>
      <c r="I50" s="123"/>
      <c r="J50" s="123"/>
      <c r="K50" s="123">
        <f t="shared" si="5"/>
        <v>21496</v>
      </c>
      <c r="L50" s="123">
        <f t="shared" si="6"/>
        <v>1047392</v>
      </c>
      <c r="M50" s="114"/>
    </row>
    <row r="51" spans="1:48" ht="30" customHeight="1">
      <c r="A51" s="114" t="s">
        <v>290</v>
      </c>
      <c r="B51" s="114"/>
      <c r="C51" s="115" t="s">
        <v>154</v>
      </c>
      <c r="D51" s="123">
        <v>48.73</v>
      </c>
      <c r="E51" s="123"/>
      <c r="F51" s="123"/>
      <c r="G51" s="123">
        <v>32028</v>
      </c>
      <c r="H51" s="123">
        <f t="shared" si="4"/>
        <v>1560724.44</v>
      </c>
      <c r="I51" s="123"/>
      <c r="J51" s="123"/>
      <c r="K51" s="123">
        <f t="shared" si="5"/>
        <v>32028</v>
      </c>
      <c r="L51" s="123">
        <f t="shared" si="6"/>
        <v>1560724</v>
      </c>
      <c r="M51" s="114"/>
    </row>
    <row r="52" spans="1:48" ht="30" customHeight="1">
      <c r="A52" s="114" t="s">
        <v>104</v>
      </c>
      <c r="B52" s="114"/>
      <c r="C52" s="115"/>
      <c r="D52" s="123"/>
      <c r="E52" s="123"/>
      <c r="F52" s="123">
        <f>SUM(F30:F51)+1</f>
        <v>2381727.0640000002</v>
      </c>
      <c r="G52" s="123"/>
      <c r="H52" s="123">
        <f>SUM(H30:H51)+1</f>
        <v>5297828.8580000009</v>
      </c>
      <c r="I52" s="123"/>
      <c r="J52" s="123"/>
      <c r="K52" s="123"/>
      <c r="L52" s="123">
        <f>SUM(L30:L51)-1</f>
        <v>7679546</v>
      </c>
      <c r="M52" s="114"/>
      <c r="N52" s="111" t="s">
        <v>153</v>
      </c>
    </row>
    <row r="53" spans="1:48" ht="30" customHeight="1">
      <c r="A53" s="113" t="s">
        <v>253</v>
      </c>
      <c r="B53" s="114" t="s">
        <v>258</v>
      </c>
      <c r="C53" s="115"/>
      <c r="D53" s="123"/>
      <c r="E53" s="123"/>
      <c r="F53" s="123"/>
      <c r="G53" s="123"/>
      <c r="H53" s="123"/>
      <c r="I53" s="123"/>
      <c r="J53" s="123"/>
      <c r="K53" s="123"/>
      <c r="L53" s="123"/>
      <c r="M53" s="114"/>
      <c r="N53" s="116"/>
      <c r="O53" s="116"/>
      <c r="P53" s="116"/>
      <c r="Q53" s="117" t="s">
        <v>87</v>
      </c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  <c r="AP53" s="116"/>
      <c r="AQ53" s="116"/>
      <c r="AR53" s="116"/>
      <c r="AS53" s="116"/>
      <c r="AT53" s="116"/>
      <c r="AU53" s="116"/>
      <c r="AV53" s="116"/>
    </row>
    <row r="54" spans="1:48" ht="30" customHeight="1">
      <c r="A54" s="113" t="s">
        <v>259</v>
      </c>
      <c r="B54" s="113" t="s">
        <v>260</v>
      </c>
      <c r="C54" s="89" t="s">
        <v>154</v>
      </c>
      <c r="D54" s="123"/>
      <c r="E54" s="123"/>
      <c r="F54" s="123"/>
      <c r="G54" s="123"/>
      <c r="H54" s="123"/>
      <c r="I54" s="123"/>
      <c r="J54" s="123"/>
      <c r="K54" s="123"/>
      <c r="L54" s="123"/>
      <c r="M54" s="114" t="s">
        <v>261</v>
      </c>
      <c r="N54" s="117" t="s">
        <v>181</v>
      </c>
      <c r="O54" s="117" t="s">
        <v>61</v>
      </c>
      <c r="P54" s="117" t="s">
        <v>61</v>
      </c>
      <c r="Q54" s="117" t="s">
        <v>87</v>
      </c>
      <c r="R54" s="117" t="s">
        <v>144</v>
      </c>
      <c r="S54" s="117" t="s">
        <v>144</v>
      </c>
      <c r="T54" s="117" t="s">
        <v>145</v>
      </c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  <c r="AP54" s="116"/>
      <c r="AQ54" s="116"/>
      <c r="AR54" s="117" t="s">
        <v>61</v>
      </c>
      <c r="AS54" s="117" t="s">
        <v>61</v>
      </c>
      <c r="AT54" s="116"/>
      <c r="AU54" s="117" t="s">
        <v>182</v>
      </c>
      <c r="AV54" s="116">
        <v>31</v>
      </c>
    </row>
    <row r="55" spans="1:48" ht="30" customHeight="1">
      <c r="A55" s="113" t="s">
        <v>259</v>
      </c>
      <c r="B55" s="113" t="s">
        <v>260</v>
      </c>
      <c r="C55" s="89" t="s">
        <v>154</v>
      </c>
      <c r="D55" s="123"/>
      <c r="E55" s="123"/>
      <c r="F55" s="123"/>
      <c r="G55" s="123"/>
      <c r="H55" s="123"/>
      <c r="I55" s="123"/>
      <c r="J55" s="123"/>
      <c r="K55" s="123"/>
      <c r="L55" s="123"/>
      <c r="M55" s="114" t="s">
        <v>261</v>
      </c>
      <c r="N55" s="117" t="s">
        <v>183</v>
      </c>
      <c r="O55" s="117" t="s">
        <v>61</v>
      </c>
      <c r="P55" s="117" t="s">
        <v>61</v>
      </c>
      <c r="Q55" s="117" t="s">
        <v>87</v>
      </c>
      <c r="R55" s="117" t="s">
        <v>144</v>
      </c>
      <c r="S55" s="117" t="s">
        <v>144</v>
      </c>
      <c r="T55" s="117" t="s">
        <v>145</v>
      </c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  <c r="AM55" s="116"/>
      <c r="AN55" s="116"/>
      <c r="AO55" s="116"/>
      <c r="AP55" s="116"/>
      <c r="AQ55" s="116"/>
      <c r="AR55" s="117" t="s">
        <v>61</v>
      </c>
      <c r="AS55" s="117" t="s">
        <v>61</v>
      </c>
      <c r="AT55" s="116"/>
      <c r="AU55" s="117" t="s">
        <v>184</v>
      </c>
      <c r="AV55" s="116">
        <v>32</v>
      </c>
    </row>
    <row r="56" spans="1:48" ht="30" customHeight="1">
      <c r="A56" s="113"/>
      <c r="B56" s="113"/>
      <c r="C56" s="89"/>
      <c r="D56" s="123"/>
      <c r="E56" s="123"/>
      <c r="F56" s="123"/>
      <c r="G56" s="123"/>
      <c r="H56" s="123"/>
      <c r="I56" s="123"/>
      <c r="J56" s="123"/>
      <c r="K56" s="123"/>
      <c r="L56" s="123"/>
      <c r="M56" s="113"/>
      <c r="N56" s="117" t="s">
        <v>185</v>
      </c>
      <c r="O56" s="117" t="s">
        <v>61</v>
      </c>
      <c r="P56" s="117" t="s">
        <v>61</v>
      </c>
      <c r="Q56" s="117" t="s">
        <v>87</v>
      </c>
      <c r="R56" s="117" t="s">
        <v>144</v>
      </c>
      <c r="S56" s="117" t="s">
        <v>144</v>
      </c>
      <c r="T56" s="117" t="s">
        <v>145</v>
      </c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  <c r="AP56" s="116"/>
      <c r="AQ56" s="116"/>
      <c r="AR56" s="117" t="s">
        <v>61</v>
      </c>
      <c r="AS56" s="117" t="s">
        <v>61</v>
      </c>
      <c r="AT56" s="116"/>
      <c r="AU56" s="117" t="s">
        <v>186</v>
      </c>
      <c r="AV56" s="116">
        <v>33</v>
      </c>
    </row>
    <row r="57" spans="1:48" ht="30" customHeight="1">
      <c r="A57" s="113"/>
      <c r="B57" s="113"/>
      <c r="C57" s="89"/>
      <c r="D57" s="123"/>
      <c r="E57" s="123"/>
      <c r="F57" s="123"/>
      <c r="G57" s="123"/>
      <c r="H57" s="123"/>
      <c r="I57" s="123"/>
      <c r="J57" s="123"/>
      <c r="K57" s="123"/>
      <c r="L57" s="123"/>
      <c r="M57" s="113"/>
      <c r="N57" s="117" t="s">
        <v>166</v>
      </c>
      <c r="O57" s="117" t="s">
        <v>61</v>
      </c>
      <c r="P57" s="117" t="s">
        <v>61</v>
      </c>
      <c r="Q57" s="117" t="s">
        <v>87</v>
      </c>
      <c r="R57" s="117" t="s">
        <v>144</v>
      </c>
      <c r="S57" s="117" t="s">
        <v>144</v>
      </c>
      <c r="T57" s="117" t="s">
        <v>145</v>
      </c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16"/>
      <c r="AI57" s="116"/>
      <c r="AJ57" s="116"/>
      <c r="AK57" s="116"/>
      <c r="AL57" s="116"/>
      <c r="AM57" s="116"/>
      <c r="AN57" s="116"/>
      <c r="AO57" s="116"/>
      <c r="AP57" s="116"/>
      <c r="AQ57" s="116"/>
      <c r="AR57" s="117" t="s">
        <v>61</v>
      </c>
      <c r="AS57" s="117" t="s">
        <v>61</v>
      </c>
      <c r="AT57" s="116"/>
      <c r="AU57" s="117" t="s">
        <v>187</v>
      </c>
      <c r="AV57" s="116">
        <v>35</v>
      </c>
    </row>
    <row r="58" spans="1:48" ht="30" customHeight="1">
      <c r="A58" s="113"/>
      <c r="B58" s="113"/>
      <c r="C58" s="89"/>
      <c r="D58" s="123"/>
      <c r="E58" s="123"/>
      <c r="F58" s="123"/>
      <c r="G58" s="123"/>
      <c r="H58" s="123"/>
      <c r="I58" s="123"/>
      <c r="J58" s="123"/>
      <c r="K58" s="123"/>
      <c r="L58" s="123"/>
      <c r="M58" s="113"/>
      <c r="N58" s="117" t="s">
        <v>168</v>
      </c>
      <c r="O58" s="117" t="s">
        <v>61</v>
      </c>
      <c r="P58" s="117" t="s">
        <v>61</v>
      </c>
      <c r="Q58" s="117" t="s">
        <v>87</v>
      </c>
      <c r="R58" s="117" t="s">
        <v>145</v>
      </c>
      <c r="S58" s="117" t="s">
        <v>144</v>
      </c>
      <c r="T58" s="117" t="s">
        <v>144</v>
      </c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  <c r="AM58" s="116"/>
      <c r="AN58" s="116"/>
      <c r="AO58" s="116"/>
      <c r="AP58" s="116"/>
      <c r="AQ58" s="116"/>
      <c r="AR58" s="117" t="s">
        <v>61</v>
      </c>
      <c r="AS58" s="117" t="s">
        <v>61</v>
      </c>
      <c r="AT58" s="116"/>
      <c r="AU58" s="117" t="s">
        <v>188</v>
      </c>
      <c r="AV58" s="116">
        <v>36</v>
      </c>
    </row>
    <row r="59" spans="1:48" ht="30" customHeight="1">
      <c r="A59" s="113"/>
      <c r="B59" s="113"/>
      <c r="C59" s="89"/>
      <c r="D59" s="123"/>
      <c r="E59" s="123"/>
      <c r="F59" s="123"/>
      <c r="G59" s="123"/>
      <c r="H59" s="123"/>
      <c r="I59" s="123"/>
      <c r="J59" s="123"/>
      <c r="K59" s="123"/>
      <c r="L59" s="123"/>
      <c r="M59" s="113"/>
      <c r="N59" s="117" t="s">
        <v>189</v>
      </c>
      <c r="O59" s="117" t="s">
        <v>61</v>
      </c>
      <c r="P59" s="117" t="s">
        <v>61</v>
      </c>
      <c r="Q59" s="117" t="s">
        <v>87</v>
      </c>
      <c r="R59" s="117" t="s">
        <v>144</v>
      </c>
      <c r="S59" s="117" t="s">
        <v>144</v>
      </c>
      <c r="T59" s="117" t="s">
        <v>145</v>
      </c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6"/>
      <c r="AH59" s="116"/>
      <c r="AI59" s="116"/>
      <c r="AJ59" s="116"/>
      <c r="AK59" s="116"/>
      <c r="AL59" s="116"/>
      <c r="AM59" s="116"/>
      <c r="AN59" s="116"/>
      <c r="AO59" s="116"/>
      <c r="AP59" s="116"/>
      <c r="AQ59" s="116"/>
      <c r="AR59" s="117" t="s">
        <v>61</v>
      </c>
      <c r="AS59" s="117" t="s">
        <v>61</v>
      </c>
      <c r="AT59" s="116"/>
      <c r="AU59" s="117" t="s">
        <v>190</v>
      </c>
      <c r="AV59" s="116">
        <v>38</v>
      </c>
    </row>
    <row r="60" spans="1:48" ht="30" customHeight="1">
      <c r="A60" s="114"/>
      <c r="B60" s="114"/>
      <c r="C60" s="115"/>
      <c r="D60" s="123"/>
      <c r="E60" s="123"/>
      <c r="F60" s="123"/>
      <c r="G60" s="123"/>
      <c r="H60" s="123"/>
      <c r="I60" s="123"/>
      <c r="J60" s="123"/>
      <c r="K60" s="123"/>
      <c r="L60" s="123"/>
      <c r="M60" s="114"/>
    </row>
    <row r="61" spans="1:48" ht="30" customHeight="1">
      <c r="A61" s="114"/>
      <c r="B61" s="114"/>
      <c r="C61" s="115"/>
      <c r="D61" s="123"/>
      <c r="E61" s="123"/>
      <c r="F61" s="123"/>
      <c r="G61" s="123"/>
      <c r="H61" s="123"/>
      <c r="I61" s="123"/>
      <c r="J61" s="123"/>
      <c r="K61" s="123"/>
      <c r="L61" s="123"/>
      <c r="M61" s="114"/>
    </row>
    <row r="62" spans="1:48" ht="30" customHeight="1">
      <c r="A62" s="114"/>
      <c r="B62" s="114"/>
      <c r="C62" s="115"/>
      <c r="D62" s="123"/>
      <c r="E62" s="123"/>
      <c r="F62" s="123"/>
      <c r="G62" s="123"/>
      <c r="H62" s="123"/>
      <c r="I62" s="123"/>
      <c r="J62" s="123"/>
      <c r="K62" s="123"/>
      <c r="L62" s="123"/>
      <c r="M62" s="114"/>
    </row>
    <row r="63" spans="1:48" ht="30" customHeight="1">
      <c r="A63" s="114"/>
      <c r="B63" s="114"/>
      <c r="C63" s="115"/>
      <c r="D63" s="123"/>
      <c r="E63" s="123"/>
      <c r="F63" s="123"/>
      <c r="G63" s="123"/>
      <c r="H63" s="123"/>
      <c r="I63" s="123"/>
      <c r="J63" s="123"/>
      <c r="K63" s="123"/>
      <c r="L63" s="123"/>
      <c r="M63" s="114"/>
    </row>
    <row r="64" spans="1:48" ht="30" customHeight="1">
      <c r="A64" s="114"/>
      <c r="B64" s="114"/>
      <c r="C64" s="115"/>
      <c r="D64" s="123"/>
      <c r="E64" s="123"/>
      <c r="F64" s="123"/>
      <c r="G64" s="123"/>
      <c r="H64" s="123"/>
      <c r="I64" s="123"/>
      <c r="J64" s="123"/>
      <c r="K64" s="123"/>
      <c r="L64" s="123"/>
      <c r="M64" s="114"/>
    </row>
    <row r="65" spans="1:48" ht="30" customHeight="1">
      <c r="A65" s="114"/>
      <c r="B65" s="114"/>
      <c r="C65" s="115"/>
      <c r="D65" s="123"/>
      <c r="E65" s="123"/>
      <c r="F65" s="123"/>
      <c r="G65" s="123"/>
      <c r="H65" s="123"/>
      <c r="I65" s="123"/>
      <c r="J65" s="123"/>
      <c r="K65" s="123"/>
      <c r="L65" s="123"/>
      <c r="M65" s="114"/>
    </row>
    <row r="66" spans="1:48" ht="30" customHeight="1">
      <c r="A66" s="114"/>
      <c r="B66" s="114"/>
      <c r="C66" s="115"/>
      <c r="D66" s="123"/>
      <c r="E66" s="123"/>
      <c r="F66" s="123"/>
      <c r="G66" s="123"/>
      <c r="H66" s="123"/>
      <c r="I66" s="123"/>
      <c r="J66" s="123"/>
      <c r="K66" s="123"/>
      <c r="L66" s="123"/>
      <c r="M66" s="114"/>
    </row>
    <row r="67" spans="1:48" ht="30" customHeight="1">
      <c r="A67" s="114"/>
      <c r="B67" s="114"/>
      <c r="C67" s="115"/>
      <c r="D67" s="123"/>
      <c r="E67" s="123"/>
      <c r="F67" s="123"/>
      <c r="G67" s="123"/>
      <c r="H67" s="123"/>
      <c r="I67" s="123"/>
      <c r="J67" s="123"/>
      <c r="K67" s="123"/>
      <c r="L67" s="123"/>
      <c r="M67" s="114"/>
    </row>
    <row r="68" spans="1:48" ht="30" customHeight="1">
      <c r="A68" s="114"/>
      <c r="B68" s="114"/>
      <c r="C68" s="115"/>
      <c r="D68" s="123"/>
      <c r="E68" s="123"/>
      <c r="F68" s="123"/>
      <c r="G68" s="123"/>
      <c r="H68" s="123"/>
      <c r="I68" s="123"/>
      <c r="J68" s="123"/>
      <c r="K68" s="123"/>
      <c r="L68" s="123"/>
      <c r="M68" s="114"/>
    </row>
    <row r="69" spans="1:48" ht="30" customHeight="1">
      <c r="A69" s="114"/>
      <c r="B69" s="114"/>
      <c r="C69" s="115"/>
      <c r="D69" s="123"/>
      <c r="E69" s="123"/>
      <c r="F69" s="123"/>
      <c r="G69" s="123"/>
      <c r="H69" s="123"/>
      <c r="I69" s="123"/>
      <c r="J69" s="123"/>
      <c r="K69" s="123"/>
      <c r="L69" s="123"/>
      <c r="M69" s="114"/>
    </row>
    <row r="70" spans="1:48" ht="30" customHeight="1">
      <c r="A70" s="114"/>
      <c r="B70" s="114"/>
      <c r="C70" s="115"/>
      <c r="D70" s="123"/>
      <c r="E70" s="123"/>
      <c r="F70" s="123"/>
      <c r="G70" s="123"/>
      <c r="H70" s="123"/>
      <c r="I70" s="123"/>
      <c r="J70" s="123"/>
      <c r="K70" s="123"/>
      <c r="L70" s="123"/>
      <c r="M70" s="114"/>
    </row>
    <row r="71" spans="1:48" ht="30" customHeight="1">
      <c r="A71" s="114"/>
      <c r="B71" s="114"/>
      <c r="C71" s="115"/>
      <c r="D71" s="123"/>
      <c r="E71" s="123"/>
      <c r="F71" s="123"/>
      <c r="G71" s="123"/>
      <c r="H71" s="123"/>
      <c r="I71" s="123"/>
      <c r="J71" s="123"/>
      <c r="K71" s="123"/>
      <c r="L71" s="123"/>
      <c r="M71" s="114"/>
    </row>
    <row r="72" spans="1:48" ht="30" customHeight="1">
      <c r="A72" s="114"/>
      <c r="B72" s="114"/>
      <c r="C72" s="115"/>
      <c r="D72" s="123"/>
      <c r="E72" s="123"/>
      <c r="F72" s="123"/>
      <c r="G72" s="123"/>
      <c r="H72" s="123"/>
      <c r="I72" s="123"/>
      <c r="J72" s="123"/>
      <c r="K72" s="123"/>
      <c r="L72" s="123"/>
      <c r="M72" s="114"/>
    </row>
    <row r="73" spans="1:48" ht="30" customHeight="1">
      <c r="A73" s="114" t="s">
        <v>104</v>
      </c>
      <c r="B73" s="114"/>
      <c r="C73" s="115"/>
      <c r="D73" s="123"/>
      <c r="E73" s="123"/>
      <c r="F73" s="123">
        <f>SUM(F54:F72)</f>
        <v>0</v>
      </c>
      <c r="G73" s="123"/>
      <c r="H73" s="123">
        <f>SUM(H54:H72)</f>
        <v>0</v>
      </c>
      <c r="I73" s="123"/>
      <c r="J73" s="123">
        <f>SUM(J54:J72)</f>
        <v>0</v>
      </c>
      <c r="K73" s="123"/>
      <c r="L73" s="123">
        <f>SUM(L54:L72)</f>
        <v>0</v>
      </c>
      <c r="M73" s="114"/>
      <c r="N73" s="111" t="s">
        <v>153</v>
      </c>
    </row>
    <row r="74" spans="1:48" ht="30" customHeight="1">
      <c r="A74" s="113" t="s">
        <v>254</v>
      </c>
      <c r="B74" s="114" t="s">
        <v>258</v>
      </c>
      <c r="C74" s="115"/>
      <c r="D74" s="123"/>
      <c r="E74" s="123"/>
      <c r="F74" s="123"/>
      <c r="G74" s="123"/>
      <c r="H74" s="123"/>
      <c r="I74" s="123"/>
      <c r="J74" s="123"/>
      <c r="K74" s="123"/>
      <c r="L74" s="123"/>
      <c r="M74" s="114"/>
      <c r="N74" s="116"/>
      <c r="O74" s="116"/>
      <c r="P74" s="116"/>
      <c r="Q74" s="117" t="s">
        <v>88</v>
      </c>
      <c r="R74" s="116"/>
      <c r="S74" s="116"/>
      <c r="T74" s="116"/>
      <c r="U74" s="116"/>
      <c r="V74" s="116"/>
      <c r="W74" s="116"/>
      <c r="X74" s="116"/>
      <c r="Y74" s="116"/>
      <c r="Z74" s="116"/>
      <c r="AA74" s="116"/>
      <c r="AB74" s="116"/>
      <c r="AC74" s="116"/>
      <c r="AD74" s="116"/>
      <c r="AE74" s="116"/>
      <c r="AF74" s="116"/>
      <c r="AG74" s="116"/>
      <c r="AH74" s="116"/>
      <c r="AI74" s="116"/>
      <c r="AJ74" s="116"/>
      <c r="AK74" s="116"/>
      <c r="AL74" s="116"/>
      <c r="AM74" s="116"/>
      <c r="AN74" s="116"/>
      <c r="AO74" s="116"/>
      <c r="AP74" s="116"/>
      <c r="AQ74" s="116"/>
      <c r="AR74" s="116"/>
      <c r="AS74" s="116"/>
      <c r="AT74" s="116"/>
      <c r="AU74" s="116"/>
      <c r="AV74" s="116"/>
    </row>
    <row r="75" spans="1:48" ht="30" customHeight="1">
      <c r="A75" s="113" t="s">
        <v>297</v>
      </c>
      <c r="B75" s="113" t="s">
        <v>260</v>
      </c>
      <c r="C75" s="89" t="s">
        <v>154</v>
      </c>
      <c r="D75" s="123"/>
      <c r="E75" s="123"/>
      <c r="F75" s="123"/>
      <c r="G75" s="123"/>
      <c r="H75" s="123"/>
      <c r="I75" s="123"/>
      <c r="J75" s="123"/>
      <c r="K75" s="123"/>
      <c r="L75" s="123"/>
      <c r="M75" s="114" t="s">
        <v>261</v>
      </c>
      <c r="N75" s="117" t="s">
        <v>191</v>
      </c>
      <c r="O75" s="117" t="s">
        <v>61</v>
      </c>
      <c r="P75" s="117" t="s">
        <v>61</v>
      </c>
      <c r="Q75" s="117" t="s">
        <v>88</v>
      </c>
      <c r="R75" s="117" t="s">
        <v>144</v>
      </c>
      <c r="S75" s="117" t="s">
        <v>144</v>
      </c>
      <c r="T75" s="117" t="s">
        <v>145</v>
      </c>
      <c r="U75" s="116"/>
      <c r="V75" s="116"/>
      <c r="W75" s="116"/>
      <c r="X75" s="116"/>
      <c r="Y75" s="116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6"/>
      <c r="AL75" s="116"/>
      <c r="AM75" s="116"/>
      <c r="AN75" s="116"/>
      <c r="AO75" s="116"/>
      <c r="AP75" s="116"/>
      <c r="AQ75" s="116"/>
      <c r="AR75" s="117" t="s">
        <v>61</v>
      </c>
      <c r="AS75" s="117" t="s">
        <v>61</v>
      </c>
      <c r="AT75" s="116"/>
      <c r="AU75" s="117" t="s">
        <v>192</v>
      </c>
      <c r="AV75" s="116">
        <v>39</v>
      </c>
    </row>
    <row r="76" spans="1:48" ht="30" customHeight="1">
      <c r="A76" s="113"/>
      <c r="B76" s="113"/>
      <c r="C76" s="89"/>
      <c r="D76" s="123"/>
      <c r="E76" s="123"/>
      <c r="F76" s="123"/>
      <c r="G76" s="123"/>
      <c r="H76" s="123"/>
      <c r="I76" s="123"/>
      <c r="J76" s="123"/>
      <c r="K76" s="123"/>
      <c r="L76" s="123"/>
      <c r="M76" s="113"/>
      <c r="N76" s="117" t="s">
        <v>193</v>
      </c>
      <c r="O76" s="117" t="s">
        <v>61</v>
      </c>
      <c r="P76" s="117" t="s">
        <v>61</v>
      </c>
      <c r="Q76" s="117" t="s">
        <v>88</v>
      </c>
      <c r="R76" s="117" t="s">
        <v>144</v>
      </c>
      <c r="S76" s="117" t="s">
        <v>144</v>
      </c>
      <c r="T76" s="117" t="s">
        <v>145</v>
      </c>
      <c r="U76" s="116"/>
      <c r="V76" s="116"/>
      <c r="W76" s="116"/>
      <c r="X76" s="116"/>
      <c r="Y76" s="116"/>
      <c r="Z76" s="116"/>
      <c r="AA76" s="116"/>
      <c r="AB76" s="116"/>
      <c r="AC76" s="116"/>
      <c r="AD76" s="116"/>
      <c r="AE76" s="116"/>
      <c r="AF76" s="116"/>
      <c r="AG76" s="116"/>
      <c r="AH76" s="116"/>
      <c r="AI76" s="116"/>
      <c r="AJ76" s="116"/>
      <c r="AK76" s="116"/>
      <c r="AL76" s="116"/>
      <c r="AM76" s="116"/>
      <c r="AN76" s="116"/>
      <c r="AO76" s="116"/>
      <c r="AP76" s="116"/>
      <c r="AQ76" s="116"/>
      <c r="AR76" s="117" t="s">
        <v>61</v>
      </c>
      <c r="AS76" s="117" t="s">
        <v>61</v>
      </c>
      <c r="AT76" s="116"/>
      <c r="AU76" s="117" t="s">
        <v>194</v>
      </c>
      <c r="AV76" s="116">
        <v>40</v>
      </c>
    </row>
    <row r="77" spans="1:48" ht="30" customHeight="1">
      <c r="A77" s="113"/>
      <c r="B77" s="113"/>
      <c r="C77" s="89"/>
      <c r="D77" s="123"/>
      <c r="E77" s="123"/>
      <c r="F77" s="123"/>
      <c r="G77" s="123"/>
      <c r="H77" s="123"/>
      <c r="I77" s="123"/>
      <c r="J77" s="123"/>
      <c r="K77" s="123"/>
      <c r="L77" s="123"/>
      <c r="M77" s="113"/>
      <c r="N77" s="117" t="s">
        <v>195</v>
      </c>
      <c r="O77" s="117" t="s">
        <v>61</v>
      </c>
      <c r="P77" s="117" t="s">
        <v>61</v>
      </c>
      <c r="Q77" s="117" t="s">
        <v>88</v>
      </c>
      <c r="R77" s="117" t="s">
        <v>144</v>
      </c>
      <c r="S77" s="117" t="s">
        <v>144</v>
      </c>
      <c r="T77" s="117" t="s">
        <v>145</v>
      </c>
      <c r="U77" s="116"/>
      <c r="V77" s="116"/>
      <c r="W77" s="116"/>
      <c r="X77" s="116"/>
      <c r="Y77" s="116"/>
      <c r="Z77" s="116"/>
      <c r="AA77" s="116"/>
      <c r="AB77" s="116"/>
      <c r="AC77" s="116"/>
      <c r="AD77" s="116"/>
      <c r="AE77" s="116"/>
      <c r="AF77" s="116"/>
      <c r="AG77" s="116"/>
      <c r="AH77" s="116"/>
      <c r="AI77" s="116"/>
      <c r="AJ77" s="116"/>
      <c r="AK77" s="116"/>
      <c r="AL77" s="116"/>
      <c r="AM77" s="116"/>
      <c r="AN77" s="116"/>
      <c r="AO77" s="116"/>
      <c r="AP77" s="116"/>
      <c r="AQ77" s="116"/>
      <c r="AR77" s="117" t="s">
        <v>61</v>
      </c>
      <c r="AS77" s="117" t="s">
        <v>61</v>
      </c>
      <c r="AT77" s="116"/>
      <c r="AU77" s="117" t="s">
        <v>196</v>
      </c>
      <c r="AV77" s="116">
        <v>41</v>
      </c>
    </row>
    <row r="78" spans="1:48" ht="30" customHeight="1">
      <c r="A78" s="114"/>
      <c r="B78" s="114"/>
      <c r="C78" s="115"/>
      <c r="D78" s="123"/>
      <c r="E78" s="123"/>
      <c r="F78" s="123"/>
      <c r="G78" s="123"/>
      <c r="H78" s="123"/>
      <c r="I78" s="123"/>
      <c r="J78" s="123"/>
      <c r="K78" s="123"/>
      <c r="L78" s="123"/>
      <c r="M78" s="114"/>
    </row>
    <row r="79" spans="1:48" ht="30" customHeight="1">
      <c r="A79" s="114"/>
      <c r="B79" s="114"/>
      <c r="C79" s="115"/>
      <c r="D79" s="123"/>
      <c r="E79" s="123"/>
      <c r="F79" s="123"/>
      <c r="G79" s="123"/>
      <c r="H79" s="123"/>
      <c r="I79" s="123"/>
      <c r="J79" s="123"/>
      <c r="K79" s="123"/>
      <c r="L79" s="123"/>
      <c r="M79" s="114"/>
    </row>
    <row r="80" spans="1:48" ht="30" customHeight="1">
      <c r="A80" s="114"/>
      <c r="B80" s="114"/>
      <c r="C80" s="115"/>
      <c r="D80" s="123"/>
      <c r="E80" s="123"/>
      <c r="F80" s="123"/>
      <c r="G80" s="123"/>
      <c r="H80" s="123"/>
      <c r="I80" s="123"/>
      <c r="J80" s="123"/>
      <c r="K80" s="123"/>
      <c r="L80" s="123"/>
      <c r="M80" s="114"/>
    </row>
    <row r="81" spans="1:48" ht="30" customHeight="1">
      <c r="A81" s="114"/>
      <c r="B81" s="114"/>
      <c r="C81" s="115"/>
      <c r="D81" s="123"/>
      <c r="E81" s="123"/>
      <c r="F81" s="123"/>
      <c r="G81" s="123"/>
      <c r="H81" s="123"/>
      <c r="I81" s="123"/>
      <c r="J81" s="123"/>
      <c r="K81" s="123"/>
      <c r="L81" s="123"/>
      <c r="M81" s="114"/>
    </row>
    <row r="82" spans="1:48" ht="30" customHeight="1">
      <c r="A82" s="114"/>
      <c r="B82" s="114"/>
      <c r="C82" s="115"/>
      <c r="D82" s="123"/>
      <c r="E82" s="123"/>
      <c r="F82" s="123"/>
      <c r="G82" s="123"/>
      <c r="H82" s="123"/>
      <c r="I82" s="123"/>
      <c r="J82" s="123"/>
      <c r="K82" s="123"/>
      <c r="L82" s="123"/>
      <c r="M82" s="114"/>
    </row>
    <row r="83" spans="1:48" ht="30" customHeight="1">
      <c r="A83" s="114"/>
      <c r="B83" s="114"/>
      <c r="C83" s="115"/>
      <c r="D83" s="123"/>
      <c r="E83" s="123"/>
      <c r="F83" s="123"/>
      <c r="G83" s="123"/>
      <c r="H83" s="123"/>
      <c r="I83" s="123"/>
      <c r="J83" s="123"/>
      <c r="K83" s="123"/>
      <c r="L83" s="123"/>
      <c r="M83" s="114"/>
    </row>
    <row r="84" spans="1:48" ht="30" customHeight="1">
      <c r="A84" s="114"/>
      <c r="B84" s="114"/>
      <c r="C84" s="115"/>
      <c r="D84" s="123"/>
      <c r="E84" s="123"/>
      <c r="F84" s="123"/>
      <c r="G84" s="123"/>
      <c r="H84" s="123"/>
      <c r="I84" s="123"/>
      <c r="J84" s="123"/>
      <c r="K84" s="123"/>
      <c r="L84" s="123"/>
      <c r="M84" s="114"/>
    </row>
    <row r="85" spans="1:48" ht="30" customHeight="1">
      <c r="A85" s="114"/>
      <c r="B85" s="114"/>
      <c r="C85" s="115"/>
      <c r="D85" s="123"/>
      <c r="E85" s="123"/>
      <c r="F85" s="123"/>
      <c r="G85" s="123"/>
      <c r="H85" s="123"/>
      <c r="I85" s="123"/>
      <c r="J85" s="123"/>
      <c r="K85" s="123"/>
      <c r="L85" s="123"/>
      <c r="M85" s="114"/>
    </row>
    <row r="86" spans="1:48" ht="30" customHeight="1">
      <c r="A86" s="114"/>
      <c r="B86" s="114"/>
      <c r="C86" s="115"/>
      <c r="D86" s="123"/>
      <c r="E86" s="123"/>
      <c r="F86" s="123"/>
      <c r="G86" s="123"/>
      <c r="H86" s="123"/>
      <c r="I86" s="123"/>
      <c r="J86" s="123"/>
      <c r="K86" s="123"/>
      <c r="L86" s="123"/>
      <c r="M86" s="114"/>
    </row>
    <row r="87" spans="1:48" ht="30" customHeight="1">
      <c r="A87" s="114"/>
      <c r="B87" s="114"/>
      <c r="C87" s="115"/>
      <c r="D87" s="123"/>
      <c r="E87" s="123"/>
      <c r="F87" s="123"/>
      <c r="G87" s="123"/>
      <c r="H87" s="123"/>
      <c r="I87" s="123"/>
      <c r="J87" s="123"/>
      <c r="K87" s="123"/>
      <c r="L87" s="123"/>
      <c r="M87" s="114"/>
    </row>
    <row r="88" spans="1:48" ht="30" customHeight="1">
      <c r="A88" s="114"/>
      <c r="B88" s="114"/>
      <c r="C88" s="115"/>
      <c r="D88" s="123"/>
      <c r="E88" s="123"/>
      <c r="F88" s="123"/>
      <c r="G88" s="123"/>
      <c r="H88" s="123"/>
      <c r="I88" s="123"/>
      <c r="J88" s="123"/>
      <c r="K88" s="123"/>
      <c r="L88" s="123"/>
      <c r="M88" s="114"/>
    </row>
    <row r="89" spans="1:48" ht="30" customHeight="1">
      <c r="A89" s="114"/>
      <c r="B89" s="114"/>
      <c r="C89" s="115"/>
      <c r="D89" s="123"/>
      <c r="E89" s="123"/>
      <c r="F89" s="123"/>
      <c r="G89" s="123"/>
      <c r="H89" s="123"/>
      <c r="I89" s="123"/>
      <c r="J89" s="123"/>
      <c r="K89" s="123"/>
      <c r="L89" s="123"/>
      <c r="M89" s="114"/>
    </row>
    <row r="90" spans="1:48" ht="30" customHeight="1">
      <c r="A90" s="114"/>
      <c r="B90" s="114"/>
      <c r="C90" s="115"/>
      <c r="D90" s="123"/>
      <c r="E90" s="123"/>
      <c r="F90" s="123"/>
      <c r="G90" s="123"/>
      <c r="H90" s="123"/>
      <c r="I90" s="123"/>
      <c r="J90" s="123"/>
      <c r="K90" s="123"/>
      <c r="L90" s="123"/>
      <c r="M90" s="114"/>
    </row>
    <row r="91" spans="1:48" ht="30" customHeight="1">
      <c r="A91" s="114"/>
      <c r="B91" s="114"/>
      <c r="C91" s="115"/>
      <c r="D91" s="123"/>
      <c r="E91" s="123"/>
      <c r="F91" s="123"/>
      <c r="G91" s="123"/>
      <c r="H91" s="123"/>
      <c r="I91" s="123"/>
      <c r="J91" s="123"/>
      <c r="K91" s="123"/>
      <c r="L91" s="123"/>
      <c r="M91" s="114"/>
    </row>
    <row r="92" spans="1:48" ht="30" customHeight="1">
      <c r="A92" s="114"/>
      <c r="B92" s="114"/>
      <c r="C92" s="115"/>
      <c r="D92" s="123"/>
      <c r="E92" s="123"/>
      <c r="F92" s="123"/>
      <c r="G92" s="123"/>
      <c r="H92" s="123"/>
      <c r="I92" s="123"/>
      <c r="J92" s="123"/>
      <c r="K92" s="123"/>
      <c r="L92" s="123"/>
      <c r="M92" s="114"/>
    </row>
    <row r="93" spans="1:48" ht="30" customHeight="1">
      <c r="A93" s="114"/>
      <c r="B93" s="114"/>
      <c r="C93" s="115"/>
      <c r="D93" s="123"/>
      <c r="E93" s="123"/>
      <c r="F93" s="123"/>
      <c r="G93" s="123"/>
      <c r="H93" s="123"/>
      <c r="I93" s="123"/>
      <c r="J93" s="123"/>
      <c r="K93" s="123"/>
      <c r="L93" s="123"/>
      <c r="M93" s="114"/>
    </row>
    <row r="94" spans="1:48" ht="30" customHeight="1">
      <c r="A94" s="114" t="s">
        <v>104</v>
      </c>
      <c r="B94" s="114"/>
      <c r="C94" s="115"/>
      <c r="D94" s="123"/>
      <c r="E94" s="123"/>
      <c r="F94" s="123">
        <f>SUM(F75:F93)</f>
        <v>0</v>
      </c>
      <c r="G94" s="123"/>
      <c r="H94" s="123">
        <f>SUM(H75:H93)</f>
        <v>0</v>
      </c>
      <c r="I94" s="123"/>
      <c r="J94" s="123">
        <f>SUM(J75:J93)</f>
        <v>0</v>
      </c>
      <c r="K94" s="123"/>
      <c r="L94" s="123">
        <f>SUM(L75:L93)</f>
        <v>0</v>
      </c>
      <c r="M94" s="114"/>
      <c r="N94" s="111" t="s">
        <v>153</v>
      </c>
    </row>
    <row r="95" spans="1:48" ht="30" customHeight="1">
      <c r="A95" s="113" t="s">
        <v>92</v>
      </c>
      <c r="B95" s="114" t="s">
        <v>258</v>
      </c>
      <c r="C95" s="115"/>
      <c r="D95" s="123"/>
      <c r="E95" s="123"/>
      <c r="F95" s="123"/>
      <c r="G95" s="123"/>
      <c r="H95" s="123"/>
      <c r="I95" s="123"/>
      <c r="J95" s="123"/>
      <c r="K95" s="123"/>
      <c r="L95" s="123"/>
      <c r="M95" s="114"/>
      <c r="N95" s="116"/>
      <c r="O95" s="116"/>
      <c r="P95" s="116"/>
      <c r="Q95" s="117" t="s">
        <v>93</v>
      </c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6"/>
      <c r="AH95" s="116"/>
      <c r="AI95" s="116"/>
      <c r="AJ95" s="116"/>
      <c r="AK95" s="116"/>
      <c r="AL95" s="116"/>
      <c r="AM95" s="116"/>
      <c r="AN95" s="116"/>
      <c r="AO95" s="116"/>
      <c r="AP95" s="116"/>
      <c r="AQ95" s="116"/>
      <c r="AR95" s="116"/>
      <c r="AS95" s="116"/>
      <c r="AT95" s="116"/>
      <c r="AU95" s="116"/>
      <c r="AV95" s="116"/>
    </row>
    <row r="96" spans="1:48" ht="30" customHeight="1">
      <c r="A96" s="113" t="s">
        <v>198</v>
      </c>
      <c r="B96" s="113" t="s">
        <v>61</v>
      </c>
      <c r="C96" s="89" t="s">
        <v>141</v>
      </c>
      <c r="D96" s="123">
        <v>2</v>
      </c>
      <c r="E96" s="123">
        <f>TRUNC([16]단가!O20,0)</f>
        <v>50000</v>
      </c>
      <c r="F96" s="123">
        <f>TRUNC(E96*D96, 0)</f>
        <v>100000</v>
      </c>
      <c r="G96" s="123">
        <f>TRUNC([16]단가!P20,0)</f>
        <v>0</v>
      </c>
      <c r="H96" s="123">
        <f>TRUNC(G96*D96, 0)</f>
        <v>0</v>
      </c>
      <c r="I96" s="123">
        <f>TRUNC([16]단가!V20,0)</f>
        <v>0</v>
      </c>
      <c r="J96" s="123">
        <f>TRUNC(I96*D96, 0)</f>
        <v>0</v>
      </c>
      <c r="K96" s="123">
        <f>TRUNC(E96+G96+I96, 0)</f>
        <v>50000</v>
      </c>
      <c r="L96" s="123">
        <f>TRUNC(F96+H96+J96, 0)</f>
        <v>100000</v>
      </c>
      <c r="M96" s="113" t="s">
        <v>142</v>
      </c>
      <c r="N96" s="117" t="s">
        <v>143</v>
      </c>
      <c r="O96" s="117" t="s">
        <v>61</v>
      </c>
      <c r="P96" s="117" t="s">
        <v>61</v>
      </c>
      <c r="Q96" s="117" t="s">
        <v>93</v>
      </c>
      <c r="R96" s="117" t="s">
        <v>144</v>
      </c>
      <c r="S96" s="117" t="s">
        <v>144</v>
      </c>
      <c r="T96" s="117" t="s">
        <v>145</v>
      </c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6"/>
      <c r="AH96" s="116"/>
      <c r="AI96" s="116"/>
      <c r="AJ96" s="116"/>
      <c r="AK96" s="116"/>
      <c r="AL96" s="116"/>
      <c r="AM96" s="116"/>
      <c r="AN96" s="116"/>
      <c r="AO96" s="116"/>
      <c r="AP96" s="116"/>
      <c r="AQ96" s="116"/>
      <c r="AR96" s="117" t="s">
        <v>61</v>
      </c>
      <c r="AS96" s="117" t="s">
        <v>61</v>
      </c>
      <c r="AT96" s="116"/>
      <c r="AU96" s="117" t="s">
        <v>199</v>
      </c>
      <c r="AV96" s="116">
        <v>42</v>
      </c>
    </row>
    <row r="97" spans="1:48" ht="30" customHeight="1">
      <c r="A97" s="113" t="s">
        <v>147</v>
      </c>
      <c r="B97" s="113" t="s">
        <v>148</v>
      </c>
      <c r="C97" s="89" t="s">
        <v>149</v>
      </c>
      <c r="D97" s="123">
        <v>5</v>
      </c>
      <c r="E97" s="123">
        <f>TRUNC([16]단가!O51,0)</f>
        <v>0</v>
      </c>
      <c r="F97" s="123">
        <f>TRUNC(E97*D97, 0)</f>
        <v>0</v>
      </c>
      <c r="G97" s="123">
        <f>TRUNC([16]단가!P51,0)</f>
        <v>99882</v>
      </c>
      <c r="H97" s="123">
        <f>TRUNC(G97*D97, 0)</f>
        <v>499410</v>
      </c>
      <c r="I97" s="123">
        <f>TRUNC([16]단가!V51,0)</f>
        <v>0</v>
      </c>
      <c r="J97" s="123">
        <f>TRUNC(I97*D97, 0)</f>
        <v>0</v>
      </c>
      <c r="K97" s="123">
        <f>TRUNC(E97+G97+I97, 0)</f>
        <v>99882</v>
      </c>
      <c r="L97" s="123">
        <f>TRUNC(F97+H97+J97, 0)</f>
        <v>499410</v>
      </c>
      <c r="M97" s="113" t="s">
        <v>150</v>
      </c>
      <c r="N97" s="117" t="s">
        <v>151</v>
      </c>
      <c r="O97" s="117" t="s">
        <v>61</v>
      </c>
      <c r="P97" s="117" t="s">
        <v>61</v>
      </c>
      <c r="Q97" s="117" t="s">
        <v>93</v>
      </c>
      <c r="R97" s="117" t="s">
        <v>144</v>
      </c>
      <c r="S97" s="117" t="s">
        <v>144</v>
      </c>
      <c r="T97" s="117" t="s">
        <v>145</v>
      </c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6"/>
      <c r="AH97" s="116"/>
      <c r="AI97" s="116"/>
      <c r="AJ97" s="116"/>
      <c r="AK97" s="116"/>
      <c r="AL97" s="116"/>
      <c r="AM97" s="116"/>
      <c r="AN97" s="116"/>
      <c r="AO97" s="116"/>
      <c r="AP97" s="116"/>
      <c r="AQ97" s="116"/>
      <c r="AR97" s="117" t="s">
        <v>61</v>
      </c>
      <c r="AS97" s="117" t="s">
        <v>61</v>
      </c>
      <c r="AT97" s="116"/>
      <c r="AU97" s="117" t="s">
        <v>200</v>
      </c>
      <c r="AV97" s="116">
        <v>43</v>
      </c>
    </row>
    <row r="98" spans="1:48" ht="30" customHeight="1">
      <c r="A98" s="114"/>
      <c r="B98" s="114"/>
      <c r="C98" s="115"/>
      <c r="D98" s="123"/>
      <c r="E98" s="123"/>
      <c r="F98" s="123"/>
      <c r="G98" s="123"/>
      <c r="H98" s="123"/>
      <c r="I98" s="123"/>
      <c r="J98" s="123"/>
      <c r="K98" s="123"/>
      <c r="L98" s="123"/>
      <c r="M98" s="113"/>
    </row>
    <row r="99" spans="1:48" ht="30" customHeight="1">
      <c r="A99" s="114"/>
      <c r="B99" s="114"/>
      <c r="C99" s="115"/>
      <c r="D99" s="123"/>
      <c r="E99" s="123"/>
      <c r="F99" s="123"/>
      <c r="G99" s="123"/>
      <c r="H99" s="123"/>
      <c r="I99" s="123"/>
      <c r="J99" s="123"/>
      <c r="K99" s="123"/>
      <c r="L99" s="123"/>
      <c r="M99" s="114"/>
    </row>
    <row r="100" spans="1:48" ht="30" customHeight="1">
      <c r="A100" s="114"/>
      <c r="B100" s="114"/>
      <c r="C100" s="115"/>
      <c r="D100" s="123"/>
      <c r="E100" s="123"/>
      <c r="F100" s="123"/>
      <c r="G100" s="123"/>
      <c r="H100" s="123"/>
      <c r="I100" s="123"/>
      <c r="J100" s="123"/>
      <c r="K100" s="123"/>
      <c r="L100" s="123"/>
      <c r="M100" s="114"/>
    </row>
    <row r="101" spans="1:48" ht="30" customHeight="1">
      <c r="A101" s="114"/>
      <c r="B101" s="114"/>
      <c r="C101" s="115"/>
      <c r="D101" s="123"/>
      <c r="E101" s="123"/>
      <c r="F101" s="123"/>
      <c r="G101" s="123"/>
      <c r="H101" s="123"/>
      <c r="I101" s="123"/>
      <c r="J101" s="123"/>
      <c r="K101" s="123"/>
      <c r="L101" s="123"/>
      <c r="M101" s="114"/>
    </row>
    <row r="102" spans="1:48" ht="30" customHeight="1">
      <c r="A102" s="114"/>
      <c r="B102" s="114"/>
      <c r="C102" s="115"/>
      <c r="D102" s="123"/>
      <c r="E102" s="123"/>
      <c r="F102" s="123"/>
      <c r="G102" s="123"/>
      <c r="H102" s="123"/>
      <c r="I102" s="123"/>
      <c r="J102" s="123"/>
      <c r="K102" s="123"/>
      <c r="L102" s="123"/>
      <c r="M102" s="114"/>
    </row>
    <row r="103" spans="1:48" ht="30" customHeight="1">
      <c r="A103" s="114"/>
      <c r="B103" s="114"/>
      <c r="C103" s="115"/>
      <c r="D103" s="123"/>
      <c r="E103" s="123"/>
      <c r="F103" s="123"/>
      <c r="G103" s="123"/>
      <c r="H103" s="123"/>
      <c r="I103" s="123"/>
      <c r="J103" s="123"/>
      <c r="K103" s="123"/>
      <c r="L103" s="123"/>
      <c r="M103" s="114"/>
    </row>
    <row r="104" spans="1:48" ht="30" customHeight="1">
      <c r="A104" s="114"/>
      <c r="B104" s="114"/>
      <c r="C104" s="115"/>
      <c r="D104" s="123"/>
      <c r="E104" s="123"/>
      <c r="F104" s="123"/>
      <c r="G104" s="123"/>
      <c r="H104" s="123"/>
      <c r="I104" s="123"/>
      <c r="J104" s="123"/>
      <c r="K104" s="123"/>
      <c r="L104" s="123"/>
      <c r="M104" s="114"/>
    </row>
    <row r="105" spans="1:48" ht="30" customHeight="1">
      <c r="A105" s="114"/>
      <c r="B105" s="114"/>
      <c r="C105" s="115"/>
      <c r="D105" s="123"/>
      <c r="E105" s="123"/>
      <c r="F105" s="123"/>
      <c r="G105" s="123"/>
      <c r="H105" s="123"/>
      <c r="I105" s="123"/>
      <c r="J105" s="123"/>
      <c r="K105" s="123"/>
      <c r="L105" s="123"/>
      <c r="M105" s="114"/>
    </row>
    <row r="106" spans="1:48" ht="30" customHeight="1">
      <c r="A106" s="114"/>
      <c r="B106" s="114"/>
      <c r="C106" s="115"/>
      <c r="D106" s="123"/>
      <c r="E106" s="123"/>
      <c r="F106" s="123"/>
      <c r="G106" s="123"/>
      <c r="H106" s="123"/>
      <c r="I106" s="123"/>
      <c r="J106" s="123"/>
      <c r="K106" s="123"/>
      <c r="L106" s="123"/>
      <c r="M106" s="114"/>
    </row>
    <row r="107" spans="1:48" ht="30" customHeight="1">
      <c r="A107" s="114"/>
      <c r="B107" s="114"/>
      <c r="C107" s="115"/>
      <c r="D107" s="123"/>
      <c r="E107" s="123"/>
      <c r="F107" s="123"/>
      <c r="G107" s="123"/>
      <c r="H107" s="123"/>
      <c r="I107" s="123"/>
      <c r="J107" s="123"/>
      <c r="K107" s="123"/>
      <c r="L107" s="123"/>
      <c r="M107" s="114"/>
    </row>
    <row r="108" spans="1:48" ht="30" customHeight="1">
      <c r="A108" s="114"/>
      <c r="B108" s="114"/>
      <c r="C108" s="115"/>
      <c r="D108" s="123"/>
      <c r="E108" s="123"/>
      <c r="F108" s="123"/>
      <c r="G108" s="123"/>
      <c r="H108" s="123"/>
      <c r="I108" s="123"/>
      <c r="J108" s="123"/>
      <c r="K108" s="123"/>
      <c r="L108" s="123"/>
      <c r="M108" s="114"/>
    </row>
    <row r="109" spans="1:48" ht="30" customHeight="1">
      <c r="A109" s="114"/>
      <c r="B109" s="114"/>
      <c r="C109" s="115"/>
      <c r="D109" s="123"/>
      <c r="E109" s="123"/>
      <c r="F109" s="123"/>
      <c r="G109" s="123"/>
      <c r="H109" s="123"/>
      <c r="I109" s="123"/>
      <c r="J109" s="123"/>
      <c r="K109" s="123"/>
      <c r="L109" s="123"/>
      <c r="M109" s="114"/>
    </row>
    <row r="110" spans="1:48" ht="30" customHeight="1">
      <c r="A110" s="114"/>
      <c r="B110" s="114"/>
      <c r="C110" s="115"/>
      <c r="D110" s="123"/>
      <c r="E110" s="123"/>
      <c r="F110" s="123"/>
      <c r="G110" s="123"/>
      <c r="H110" s="123"/>
      <c r="I110" s="123"/>
      <c r="J110" s="123"/>
      <c r="K110" s="123"/>
      <c r="L110" s="123"/>
      <c r="M110" s="114"/>
    </row>
    <row r="111" spans="1:48" ht="30" customHeight="1">
      <c r="A111" s="114"/>
      <c r="B111" s="114"/>
      <c r="C111" s="115"/>
      <c r="D111" s="123"/>
      <c r="E111" s="123"/>
      <c r="F111" s="123"/>
      <c r="G111" s="123"/>
      <c r="H111" s="123"/>
      <c r="I111" s="123"/>
      <c r="J111" s="123"/>
      <c r="K111" s="123"/>
      <c r="L111" s="123"/>
      <c r="M111" s="114"/>
    </row>
    <row r="112" spans="1:48" ht="30" customHeight="1">
      <c r="A112" s="114"/>
      <c r="B112" s="114"/>
      <c r="C112" s="115"/>
      <c r="D112" s="123"/>
      <c r="E112" s="123"/>
      <c r="F112" s="123"/>
      <c r="G112" s="123"/>
      <c r="H112" s="123"/>
      <c r="I112" s="123"/>
      <c r="J112" s="123"/>
      <c r="K112" s="123"/>
      <c r="L112" s="123"/>
      <c r="M112" s="114"/>
    </row>
    <row r="113" spans="1:48" ht="30" customHeight="1">
      <c r="A113" s="114"/>
      <c r="B113" s="114"/>
      <c r="C113" s="115"/>
      <c r="D113" s="123"/>
      <c r="E113" s="123"/>
      <c r="F113" s="123"/>
      <c r="G113" s="123"/>
      <c r="H113" s="123"/>
      <c r="I113" s="123"/>
      <c r="J113" s="123"/>
      <c r="K113" s="123"/>
      <c r="L113" s="123"/>
      <c r="M113" s="114"/>
    </row>
    <row r="114" spans="1:48" ht="30" customHeight="1">
      <c r="A114" s="114"/>
      <c r="B114" s="114"/>
      <c r="C114" s="115"/>
      <c r="D114" s="123"/>
      <c r="E114" s="123"/>
      <c r="F114" s="123"/>
      <c r="G114" s="123"/>
      <c r="H114" s="123"/>
      <c r="I114" s="123"/>
      <c r="J114" s="123"/>
      <c r="K114" s="123"/>
      <c r="L114" s="123"/>
      <c r="M114" s="114"/>
    </row>
    <row r="115" spans="1:48" ht="30" customHeight="1">
      <c r="A115" s="114" t="s">
        <v>104</v>
      </c>
      <c r="B115" s="114"/>
      <c r="C115" s="115"/>
      <c r="D115" s="123"/>
      <c r="E115" s="123"/>
      <c r="F115" s="123">
        <f>SUM(F96:F114)</f>
        <v>100000</v>
      </c>
      <c r="G115" s="123"/>
      <c r="H115" s="123">
        <f>SUM(H96:H114)</f>
        <v>499410</v>
      </c>
      <c r="I115" s="123"/>
      <c r="J115" s="123">
        <f>SUM(J96:J114)</f>
        <v>0</v>
      </c>
      <c r="K115" s="123"/>
      <c r="L115" s="123">
        <f>SUM(L96:L114)</f>
        <v>599410</v>
      </c>
      <c r="M115" s="114"/>
      <c r="N115" s="111" t="s">
        <v>153</v>
      </c>
    </row>
    <row r="116" spans="1:48" ht="30" customHeight="1">
      <c r="A116" s="113" t="s">
        <v>201</v>
      </c>
      <c r="B116" s="114" t="s">
        <v>197</v>
      </c>
      <c r="C116" s="118"/>
      <c r="D116" s="124"/>
      <c r="E116" s="124"/>
      <c r="F116" s="124"/>
      <c r="G116" s="124"/>
      <c r="H116" s="124"/>
      <c r="I116" s="124"/>
      <c r="J116" s="124"/>
      <c r="K116" s="124"/>
      <c r="L116" s="124"/>
      <c r="M116" s="119"/>
      <c r="N116" s="120"/>
      <c r="O116" s="120"/>
      <c r="P116" s="120"/>
      <c r="Q116" s="121" t="s">
        <v>95</v>
      </c>
      <c r="R116" s="120"/>
      <c r="S116" s="120"/>
      <c r="T116" s="120"/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  <c r="AF116" s="120"/>
      <c r="AG116" s="120"/>
      <c r="AH116" s="120"/>
      <c r="AI116" s="120"/>
      <c r="AJ116" s="120"/>
      <c r="AK116" s="120"/>
      <c r="AL116" s="120"/>
      <c r="AM116" s="120"/>
      <c r="AN116" s="120"/>
      <c r="AO116" s="120"/>
      <c r="AP116" s="120"/>
      <c r="AQ116" s="120"/>
      <c r="AR116" s="120"/>
      <c r="AS116" s="120"/>
      <c r="AT116" s="120"/>
      <c r="AU116" s="120"/>
      <c r="AV116" s="120"/>
    </row>
    <row r="117" spans="1:48" ht="30" customHeight="1">
      <c r="A117" s="113" t="s">
        <v>202</v>
      </c>
      <c r="B117" s="113" t="s">
        <v>203</v>
      </c>
      <c r="C117" s="89" t="s">
        <v>204</v>
      </c>
      <c r="D117" s="123">
        <v>3</v>
      </c>
      <c r="E117" s="123">
        <v>830000</v>
      </c>
      <c r="F117" s="123">
        <v>2490000</v>
      </c>
      <c r="G117" s="123">
        <v>85000</v>
      </c>
      <c r="H117" s="123">
        <v>255000</v>
      </c>
      <c r="I117" s="123">
        <v>0</v>
      </c>
      <c r="J117" s="123">
        <v>0</v>
      </c>
      <c r="K117" s="123">
        <v>915000</v>
      </c>
      <c r="L117" s="123">
        <v>2745000</v>
      </c>
      <c r="M117" s="113" t="s">
        <v>142</v>
      </c>
      <c r="N117" s="117" t="s">
        <v>205</v>
      </c>
      <c r="O117" s="117" t="s">
        <v>61</v>
      </c>
      <c r="P117" s="117" t="s">
        <v>61</v>
      </c>
      <c r="Q117" s="117" t="s">
        <v>95</v>
      </c>
      <c r="R117" s="117" t="s">
        <v>144</v>
      </c>
      <c r="S117" s="117" t="s">
        <v>144</v>
      </c>
      <c r="T117" s="117" t="s">
        <v>145</v>
      </c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  <c r="AE117" s="116"/>
      <c r="AF117" s="116"/>
      <c r="AG117" s="116"/>
      <c r="AH117" s="116"/>
      <c r="AI117" s="116"/>
      <c r="AJ117" s="116"/>
      <c r="AK117" s="116"/>
      <c r="AL117" s="116"/>
      <c r="AM117" s="116"/>
      <c r="AN117" s="116"/>
      <c r="AO117" s="116"/>
      <c r="AP117" s="116"/>
      <c r="AQ117" s="116"/>
      <c r="AR117" s="117" t="s">
        <v>61</v>
      </c>
      <c r="AS117" s="117" t="s">
        <v>61</v>
      </c>
      <c r="AT117" s="116"/>
      <c r="AU117" s="117" t="s">
        <v>206</v>
      </c>
      <c r="AV117" s="116">
        <v>44</v>
      </c>
    </row>
    <row r="118" spans="1:48" ht="30" customHeight="1">
      <c r="A118" s="113" t="s">
        <v>207</v>
      </c>
      <c r="B118" s="113" t="s">
        <v>208</v>
      </c>
      <c r="C118" s="89" t="s">
        <v>157</v>
      </c>
      <c r="D118" s="123">
        <v>5.7</v>
      </c>
      <c r="E118" s="123">
        <v>212500</v>
      </c>
      <c r="F118" s="123">
        <v>1211250</v>
      </c>
      <c r="G118" s="123">
        <v>170000</v>
      </c>
      <c r="H118" s="123">
        <v>969000</v>
      </c>
      <c r="I118" s="123">
        <v>0</v>
      </c>
      <c r="J118" s="123">
        <v>0</v>
      </c>
      <c r="K118" s="123">
        <v>382500</v>
      </c>
      <c r="L118" s="123">
        <v>2180250</v>
      </c>
      <c r="M118" s="113" t="s">
        <v>142</v>
      </c>
      <c r="N118" s="117" t="s">
        <v>209</v>
      </c>
      <c r="O118" s="117" t="s">
        <v>61</v>
      </c>
      <c r="P118" s="117" t="s">
        <v>61</v>
      </c>
      <c r="Q118" s="117" t="s">
        <v>95</v>
      </c>
      <c r="R118" s="117" t="s">
        <v>144</v>
      </c>
      <c r="S118" s="117" t="s">
        <v>144</v>
      </c>
      <c r="T118" s="117" t="s">
        <v>145</v>
      </c>
      <c r="U118" s="116"/>
      <c r="V118" s="116"/>
      <c r="W118" s="116"/>
      <c r="X118" s="116"/>
      <c r="Y118" s="116"/>
      <c r="Z118" s="116"/>
      <c r="AA118" s="116"/>
      <c r="AB118" s="116"/>
      <c r="AC118" s="116"/>
      <c r="AD118" s="116"/>
      <c r="AE118" s="116"/>
      <c r="AF118" s="116"/>
      <c r="AG118" s="116"/>
      <c r="AH118" s="116"/>
      <c r="AI118" s="116"/>
      <c r="AJ118" s="116"/>
      <c r="AK118" s="116"/>
      <c r="AL118" s="116"/>
      <c r="AM118" s="116"/>
      <c r="AN118" s="116"/>
      <c r="AO118" s="116"/>
      <c r="AP118" s="116"/>
      <c r="AQ118" s="116"/>
      <c r="AR118" s="117" t="s">
        <v>61</v>
      </c>
      <c r="AS118" s="117" t="s">
        <v>61</v>
      </c>
      <c r="AT118" s="116"/>
      <c r="AU118" s="117" t="s">
        <v>210</v>
      </c>
      <c r="AV118" s="116">
        <v>45</v>
      </c>
    </row>
    <row r="119" spans="1:48" ht="30" customHeight="1">
      <c r="A119" s="114"/>
      <c r="B119" s="114"/>
      <c r="C119" s="115"/>
      <c r="D119" s="123"/>
      <c r="E119" s="123"/>
      <c r="F119" s="123"/>
      <c r="G119" s="123"/>
      <c r="H119" s="123"/>
      <c r="I119" s="123"/>
      <c r="J119" s="123"/>
      <c r="K119" s="123"/>
      <c r="L119" s="123"/>
      <c r="M119" s="114"/>
    </row>
    <row r="120" spans="1:48" ht="30" customHeight="1">
      <c r="A120" s="114"/>
      <c r="B120" s="114"/>
      <c r="C120" s="115"/>
      <c r="D120" s="123"/>
      <c r="E120" s="123"/>
      <c r="F120" s="123"/>
      <c r="G120" s="123"/>
      <c r="H120" s="123"/>
      <c r="I120" s="123"/>
      <c r="J120" s="123"/>
      <c r="K120" s="123"/>
      <c r="L120" s="123"/>
      <c r="M120" s="114"/>
    </row>
    <row r="121" spans="1:48" ht="30" customHeight="1">
      <c r="A121" s="114"/>
      <c r="B121" s="114"/>
      <c r="C121" s="115"/>
      <c r="D121" s="123"/>
      <c r="E121" s="123"/>
      <c r="F121" s="123"/>
      <c r="G121" s="123"/>
      <c r="H121" s="123"/>
      <c r="I121" s="123"/>
      <c r="J121" s="123"/>
      <c r="K121" s="123"/>
      <c r="L121" s="123"/>
      <c r="M121" s="114"/>
    </row>
    <row r="122" spans="1:48" ht="30" customHeight="1">
      <c r="A122" s="114"/>
      <c r="B122" s="114"/>
      <c r="C122" s="115"/>
      <c r="D122" s="123"/>
      <c r="E122" s="123"/>
      <c r="F122" s="123"/>
      <c r="G122" s="123"/>
      <c r="H122" s="123"/>
      <c r="I122" s="123"/>
      <c r="J122" s="123"/>
      <c r="K122" s="123"/>
      <c r="L122" s="123"/>
      <c r="M122" s="114"/>
    </row>
    <row r="123" spans="1:48" ht="30" customHeight="1">
      <c r="A123" s="114"/>
      <c r="B123" s="114"/>
      <c r="C123" s="115"/>
      <c r="D123" s="123"/>
      <c r="E123" s="123"/>
      <c r="F123" s="123"/>
      <c r="G123" s="123"/>
      <c r="H123" s="123"/>
      <c r="I123" s="123"/>
      <c r="J123" s="123"/>
      <c r="K123" s="123"/>
      <c r="L123" s="123"/>
      <c r="M123" s="114"/>
    </row>
    <row r="124" spans="1:48" ht="30" customHeight="1">
      <c r="A124" s="114"/>
      <c r="B124" s="114"/>
      <c r="C124" s="115"/>
      <c r="D124" s="123"/>
      <c r="E124" s="123"/>
      <c r="F124" s="123"/>
      <c r="G124" s="123"/>
      <c r="H124" s="123"/>
      <c r="I124" s="123"/>
      <c r="J124" s="123"/>
      <c r="K124" s="123"/>
      <c r="L124" s="123"/>
      <c r="M124" s="114"/>
    </row>
    <row r="125" spans="1:48" ht="30" customHeight="1">
      <c r="A125" s="114"/>
      <c r="B125" s="114"/>
      <c r="C125" s="115"/>
      <c r="D125" s="123"/>
      <c r="E125" s="123"/>
      <c r="F125" s="123"/>
      <c r="G125" s="123"/>
      <c r="H125" s="123"/>
      <c r="I125" s="123"/>
      <c r="J125" s="123"/>
      <c r="K125" s="123"/>
      <c r="L125" s="123"/>
      <c r="M125" s="114"/>
    </row>
    <row r="126" spans="1:48" ht="30" customHeight="1">
      <c r="A126" s="114"/>
      <c r="B126" s="114"/>
      <c r="C126" s="115"/>
      <c r="D126" s="123"/>
      <c r="E126" s="123"/>
      <c r="F126" s="123"/>
      <c r="G126" s="123"/>
      <c r="H126" s="123"/>
      <c r="I126" s="123"/>
      <c r="J126" s="123"/>
      <c r="K126" s="123"/>
      <c r="L126" s="123"/>
      <c r="M126" s="114"/>
    </row>
    <row r="127" spans="1:48" ht="30" customHeight="1">
      <c r="A127" s="114"/>
      <c r="B127" s="114"/>
      <c r="C127" s="115"/>
      <c r="D127" s="123"/>
      <c r="E127" s="123"/>
      <c r="F127" s="123"/>
      <c r="G127" s="123"/>
      <c r="H127" s="123"/>
      <c r="I127" s="123"/>
      <c r="J127" s="123"/>
      <c r="K127" s="123"/>
      <c r="L127" s="123"/>
      <c r="M127" s="114"/>
    </row>
    <row r="128" spans="1:48" ht="30" customHeight="1">
      <c r="A128" s="114"/>
      <c r="B128" s="114"/>
      <c r="C128" s="115"/>
      <c r="D128" s="123"/>
      <c r="E128" s="123"/>
      <c r="F128" s="123"/>
      <c r="G128" s="123"/>
      <c r="H128" s="123"/>
      <c r="I128" s="123"/>
      <c r="J128" s="123"/>
      <c r="K128" s="123"/>
      <c r="L128" s="123"/>
      <c r="M128" s="114"/>
    </row>
    <row r="129" spans="1:48" ht="30" customHeight="1">
      <c r="A129" s="114"/>
      <c r="B129" s="114"/>
      <c r="C129" s="115"/>
      <c r="D129" s="123"/>
      <c r="E129" s="123"/>
      <c r="F129" s="123"/>
      <c r="G129" s="123"/>
      <c r="H129" s="123"/>
      <c r="I129" s="123"/>
      <c r="J129" s="123"/>
      <c r="K129" s="123"/>
      <c r="L129" s="123"/>
      <c r="M129" s="114"/>
    </row>
    <row r="130" spans="1:48" ht="30" customHeight="1">
      <c r="A130" s="114"/>
      <c r="B130" s="114"/>
      <c r="C130" s="115"/>
      <c r="D130" s="123"/>
      <c r="E130" s="123"/>
      <c r="F130" s="123"/>
      <c r="G130" s="123"/>
      <c r="H130" s="123"/>
      <c r="I130" s="123"/>
      <c r="J130" s="123"/>
      <c r="K130" s="123"/>
      <c r="L130" s="123"/>
      <c r="M130" s="114"/>
    </row>
    <row r="131" spans="1:48" ht="30" customHeight="1">
      <c r="A131" s="114"/>
      <c r="B131" s="114"/>
      <c r="C131" s="115"/>
      <c r="D131" s="123"/>
      <c r="E131" s="123"/>
      <c r="F131" s="123"/>
      <c r="G131" s="123"/>
      <c r="H131" s="123"/>
      <c r="I131" s="123"/>
      <c r="J131" s="123"/>
      <c r="K131" s="123"/>
      <c r="L131" s="123"/>
      <c r="M131" s="114"/>
    </row>
    <row r="132" spans="1:48" ht="30" customHeight="1">
      <c r="A132" s="114"/>
      <c r="B132" s="114"/>
      <c r="C132" s="115"/>
      <c r="D132" s="123"/>
      <c r="E132" s="123"/>
      <c r="F132" s="123"/>
      <c r="G132" s="123"/>
      <c r="H132" s="123"/>
      <c r="I132" s="123"/>
      <c r="J132" s="123"/>
      <c r="K132" s="123"/>
      <c r="L132" s="123"/>
      <c r="M132" s="114"/>
    </row>
    <row r="133" spans="1:48" ht="30" customHeight="1">
      <c r="A133" s="114"/>
      <c r="B133" s="114"/>
      <c r="C133" s="115"/>
      <c r="D133" s="123"/>
      <c r="E133" s="123"/>
      <c r="F133" s="123"/>
      <c r="G133" s="123"/>
      <c r="H133" s="123"/>
      <c r="I133" s="123"/>
      <c r="J133" s="123"/>
      <c r="K133" s="123"/>
      <c r="L133" s="123"/>
      <c r="M133" s="114"/>
    </row>
    <row r="134" spans="1:48" ht="30" customHeight="1">
      <c r="A134" s="114"/>
      <c r="B134" s="114"/>
      <c r="C134" s="115"/>
      <c r="D134" s="123"/>
      <c r="E134" s="123"/>
      <c r="F134" s="123"/>
      <c r="G134" s="123"/>
      <c r="H134" s="123"/>
      <c r="I134" s="123"/>
      <c r="J134" s="123"/>
      <c r="K134" s="123"/>
      <c r="L134" s="123"/>
      <c r="M134" s="114"/>
    </row>
    <row r="135" spans="1:48" ht="30" customHeight="1">
      <c r="A135" s="114"/>
      <c r="B135" s="114"/>
      <c r="C135" s="115"/>
      <c r="D135" s="123"/>
      <c r="E135" s="123"/>
      <c r="F135" s="123"/>
      <c r="G135" s="123"/>
      <c r="H135" s="123"/>
      <c r="I135" s="123"/>
      <c r="J135" s="123"/>
      <c r="K135" s="123"/>
      <c r="L135" s="123"/>
      <c r="M135" s="114"/>
    </row>
    <row r="136" spans="1:48" ht="30" customHeight="1">
      <c r="A136" s="114" t="s">
        <v>104</v>
      </c>
      <c r="B136" s="114"/>
      <c r="C136" s="115"/>
      <c r="D136" s="123"/>
      <c r="E136" s="123"/>
      <c r="F136" s="123">
        <f>SUM(F117:F135)</f>
        <v>3701250</v>
      </c>
      <c r="G136" s="123"/>
      <c r="H136" s="123">
        <f>SUM(H117:H135)</f>
        <v>1224000</v>
      </c>
      <c r="I136" s="123"/>
      <c r="J136" s="123">
        <f>SUM(J117:J135)</f>
        <v>0</v>
      </c>
      <c r="K136" s="123"/>
      <c r="L136" s="123">
        <f>SUM(L117:L135)</f>
        <v>4925250</v>
      </c>
      <c r="M136" s="114"/>
      <c r="N136" s="111" t="s">
        <v>153</v>
      </c>
    </row>
    <row r="137" spans="1:48" ht="30" customHeight="1">
      <c r="A137" s="113" t="s">
        <v>96</v>
      </c>
      <c r="B137" s="114" t="s">
        <v>197</v>
      </c>
      <c r="C137" s="118"/>
      <c r="D137" s="124"/>
      <c r="E137" s="124"/>
      <c r="F137" s="124"/>
      <c r="G137" s="124"/>
      <c r="H137" s="124"/>
      <c r="I137" s="124"/>
      <c r="J137" s="124"/>
      <c r="K137" s="124"/>
      <c r="L137" s="124"/>
      <c r="M137" s="119"/>
      <c r="N137" s="120"/>
      <c r="O137" s="120"/>
      <c r="P137" s="120"/>
      <c r="Q137" s="121" t="s">
        <v>97</v>
      </c>
      <c r="R137" s="120"/>
      <c r="S137" s="120"/>
      <c r="T137" s="120"/>
      <c r="U137" s="120"/>
      <c r="V137" s="120"/>
      <c r="W137" s="120"/>
      <c r="X137" s="120"/>
      <c r="Y137" s="120"/>
      <c r="Z137" s="120"/>
      <c r="AA137" s="120"/>
      <c r="AB137" s="120"/>
      <c r="AC137" s="120"/>
      <c r="AD137" s="120"/>
      <c r="AE137" s="120"/>
      <c r="AF137" s="120"/>
      <c r="AG137" s="120"/>
      <c r="AH137" s="120"/>
      <c r="AI137" s="120"/>
      <c r="AJ137" s="120"/>
      <c r="AK137" s="120"/>
      <c r="AL137" s="120"/>
      <c r="AM137" s="120"/>
      <c r="AN137" s="120"/>
      <c r="AO137" s="120"/>
      <c r="AP137" s="120"/>
      <c r="AQ137" s="120"/>
      <c r="AR137" s="120"/>
      <c r="AS137" s="120"/>
      <c r="AT137" s="120"/>
      <c r="AU137" s="120"/>
      <c r="AV137" s="120"/>
    </row>
    <row r="138" spans="1:48" ht="30" customHeight="1">
      <c r="A138" s="113" t="s">
        <v>202</v>
      </c>
      <c r="B138" s="113" t="s">
        <v>211</v>
      </c>
      <c r="C138" s="89" t="s">
        <v>204</v>
      </c>
      <c r="D138" s="123">
        <v>4</v>
      </c>
      <c r="E138" s="123">
        <v>535000</v>
      </c>
      <c r="F138" s="123">
        <v>2140000</v>
      </c>
      <c r="G138" s="123">
        <v>85000</v>
      </c>
      <c r="H138" s="123">
        <v>340000</v>
      </c>
      <c r="I138" s="123">
        <v>0</v>
      </c>
      <c r="J138" s="123">
        <v>0</v>
      </c>
      <c r="K138" s="123">
        <v>620000</v>
      </c>
      <c r="L138" s="123">
        <f>TRUNC(F138+H138+J138, 0)</f>
        <v>2480000</v>
      </c>
      <c r="M138" s="113" t="s">
        <v>142</v>
      </c>
      <c r="N138" s="117" t="s">
        <v>212</v>
      </c>
      <c r="O138" s="117" t="s">
        <v>61</v>
      </c>
      <c r="P138" s="117" t="s">
        <v>61</v>
      </c>
      <c r="Q138" s="117" t="s">
        <v>97</v>
      </c>
      <c r="R138" s="117" t="s">
        <v>144</v>
      </c>
      <c r="S138" s="117" t="s">
        <v>144</v>
      </c>
      <c r="T138" s="117" t="s">
        <v>145</v>
      </c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  <c r="AI138" s="116"/>
      <c r="AJ138" s="116"/>
      <c r="AK138" s="116"/>
      <c r="AL138" s="116"/>
      <c r="AM138" s="116"/>
      <c r="AN138" s="116"/>
      <c r="AO138" s="116"/>
      <c r="AP138" s="116"/>
      <c r="AQ138" s="116"/>
      <c r="AR138" s="117" t="s">
        <v>61</v>
      </c>
      <c r="AS138" s="117" t="s">
        <v>61</v>
      </c>
      <c r="AT138" s="116"/>
      <c r="AU138" s="117" t="s">
        <v>213</v>
      </c>
      <c r="AV138" s="116">
        <v>46</v>
      </c>
    </row>
    <row r="139" spans="1:48" ht="30" customHeight="1">
      <c r="A139" s="113" t="s">
        <v>214</v>
      </c>
      <c r="B139" s="113" t="s">
        <v>215</v>
      </c>
      <c r="C139" s="89" t="s">
        <v>141</v>
      </c>
      <c r="D139" s="123">
        <v>16</v>
      </c>
      <c r="E139" s="123">
        <v>42500</v>
      </c>
      <c r="F139" s="123">
        <v>680000</v>
      </c>
      <c r="G139" s="123">
        <v>22500</v>
      </c>
      <c r="H139" s="123">
        <v>360000</v>
      </c>
      <c r="I139" s="123">
        <v>0</v>
      </c>
      <c r="J139" s="123">
        <v>0</v>
      </c>
      <c r="K139" s="123">
        <v>65000</v>
      </c>
      <c r="L139" s="123">
        <f>TRUNC(F139+H139+J139, 0)</f>
        <v>1040000</v>
      </c>
      <c r="M139" s="113" t="s">
        <v>142</v>
      </c>
      <c r="N139" s="117" t="s">
        <v>216</v>
      </c>
      <c r="O139" s="117" t="s">
        <v>61</v>
      </c>
      <c r="P139" s="117" t="s">
        <v>61</v>
      </c>
      <c r="Q139" s="117" t="s">
        <v>97</v>
      </c>
      <c r="R139" s="117" t="s">
        <v>144</v>
      </c>
      <c r="S139" s="117" t="s">
        <v>144</v>
      </c>
      <c r="T139" s="117" t="s">
        <v>145</v>
      </c>
      <c r="U139" s="116"/>
      <c r="V139" s="116"/>
      <c r="W139" s="116"/>
      <c r="X139" s="116"/>
      <c r="Y139" s="116"/>
      <c r="Z139" s="116"/>
      <c r="AA139" s="116"/>
      <c r="AB139" s="116"/>
      <c r="AC139" s="116"/>
      <c r="AD139" s="116"/>
      <c r="AE139" s="116"/>
      <c r="AF139" s="116"/>
      <c r="AG139" s="116"/>
      <c r="AH139" s="116"/>
      <c r="AI139" s="116"/>
      <c r="AJ139" s="116"/>
      <c r="AK139" s="116"/>
      <c r="AL139" s="116"/>
      <c r="AM139" s="116"/>
      <c r="AN139" s="116"/>
      <c r="AO139" s="116"/>
      <c r="AP139" s="116"/>
      <c r="AQ139" s="116"/>
      <c r="AR139" s="117" t="s">
        <v>61</v>
      </c>
      <c r="AS139" s="117" t="s">
        <v>61</v>
      </c>
      <c r="AT139" s="116"/>
      <c r="AU139" s="117" t="s">
        <v>217</v>
      </c>
      <c r="AV139" s="116">
        <v>47</v>
      </c>
    </row>
    <row r="140" spans="1:48" ht="30" customHeight="1">
      <c r="A140" s="114"/>
      <c r="B140" s="114"/>
      <c r="C140" s="115"/>
      <c r="D140" s="123"/>
      <c r="E140" s="123"/>
      <c r="F140" s="123"/>
      <c r="G140" s="123"/>
      <c r="H140" s="123"/>
      <c r="I140" s="123"/>
      <c r="J140" s="123"/>
      <c r="K140" s="123"/>
      <c r="L140" s="123"/>
      <c r="M140" s="114"/>
    </row>
    <row r="141" spans="1:48" ht="30" customHeight="1">
      <c r="A141" s="114"/>
      <c r="B141" s="114"/>
      <c r="C141" s="115"/>
      <c r="D141" s="123"/>
      <c r="E141" s="123"/>
      <c r="F141" s="123"/>
      <c r="G141" s="123"/>
      <c r="H141" s="123"/>
      <c r="I141" s="123"/>
      <c r="J141" s="123"/>
      <c r="K141" s="123"/>
      <c r="L141" s="123"/>
      <c r="M141" s="114"/>
    </row>
    <row r="142" spans="1:48" ht="30" customHeight="1">
      <c r="A142" s="114"/>
      <c r="B142" s="114"/>
      <c r="C142" s="115"/>
      <c r="D142" s="123"/>
      <c r="E142" s="123"/>
      <c r="F142" s="123"/>
      <c r="G142" s="123"/>
      <c r="H142" s="123"/>
      <c r="I142" s="123"/>
      <c r="J142" s="123"/>
      <c r="K142" s="123"/>
      <c r="L142" s="123"/>
      <c r="M142" s="114"/>
    </row>
    <row r="143" spans="1:48" ht="30" customHeight="1">
      <c r="A143" s="114"/>
      <c r="B143" s="114"/>
      <c r="C143" s="115"/>
      <c r="D143" s="123"/>
      <c r="E143" s="123"/>
      <c r="F143" s="123"/>
      <c r="G143" s="123"/>
      <c r="H143" s="123"/>
      <c r="I143" s="123"/>
      <c r="J143" s="123"/>
      <c r="K143" s="123"/>
      <c r="L143" s="123"/>
      <c r="M143" s="114"/>
    </row>
    <row r="144" spans="1:48" ht="30" customHeight="1">
      <c r="A144" s="114"/>
      <c r="B144" s="114"/>
      <c r="C144" s="115"/>
      <c r="D144" s="123"/>
      <c r="E144" s="123"/>
      <c r="F144" s="123"/>
      <c r="G144" s="123"/>
      <c r="H144" s="123"/>
      <c r="I144" s="123"/>
      <c r="J144" s="123"/>
      <c r="K144" s="123"/>
      <c r="L144" s="123"/>
      <c r="M144" s="114"/>
    </row>
    <row r="145" spans="1:48" ht="30" customHeight="1">
      <c r="A145" s="114"/>
      <c r="B145" s="114"/>
      <c r="C145" s="115"/>
      <c r="D145" s="123"/>
      <c r="E145" s="123"/>
      <c r="F145" s="123"/>
      <c r="G145" s="123"/>
      <c r="H145" s="123"/>
      <c r="I145" s="123"/>
      <c r="J145" s="123"/>
      <c r="K145" s="123"/>
      <c r="L145" s="123"/>
      <c r="M145" s="114"/>
    </row>
    <row r="146" spans="1:48" ht="30" customHeight="1">
      <c r="A146" s="114"/>
      <c r="B146" s="114"/>
      <c r="C146" s="115"/>
      <c r="D146" s="123"/>
      <c r="E146" s="123"/>
      <c r="F146" s="123"/>
      <c r="G146" s="123"/>
      <c r="H146" s="123"/>
      <c r="I146" s="123"/>
      <c r="J146" s="123"/>
      <c r="K146" s="123"/>
      <c r="L146" s="123"/>
      <c r="M146" s="114"/>
    </row>
    <row r="147" spans="1:48" ht="30" customHeight="1">
      <c r="A147" s="114"/>
      <c r="B147" s="114"/>
      <c r="C147" s="115"/>
      <c r="D147" s="123"/>
      <c r="E147" s="123"/>
      <c r="F147" s="123"/>
      <c r="G147" s="123"/>
      <c r="H147" s="123"/>
      <c r="I147" s="123"/>
      <c r="J147" s="123"/>
      <c r="K147" s="123"/>
      <c r="L147" s="123"/>
      <c r="M147" s="114"/>
    </row>
    <row r="148" spans="1:48" ht="30" customHeight="1">
      <c r="A148" s="114"/>
      <c r="B148" s="114"/>
      <c r="C148" s="115"/>
      <c r="D148" s="123"/>
      <c r="E148" s="123"/>
      <c r="F148" s="123"/>
      <c r="G148" s="123"/>
      <c r="H148" s="123"/>
      <c r="I148" s="123"/>
      <c r="J148" s="123"/>
      <c r="K148" s="123"/>
      <c r="L148" s="123"/>
      <c r="M148" s="114"/>
    </row>
    <row r="149" spans="1:48" ht="30" customHeight="1">
      <c r="A149" s="114"/>
      <c r="B149" s="114"/>
      <c r="C149" s="115"/>
      <c r="D149" s="123"/>
      <c r="E149" s="123"/>
      <c r="F149" s="123"/>
      <c r="G149" s="123"/>
      <c r="H149" s="123"/>
      <c r="I149" s="123"/>
      <c r="J149" s="123"/>
      <c r="K149" s="123"/>
      <c r="L149" s="123"/>
      <c r="M149" s="114"/>
    </row>
    <row r="150" spans="1:48" ht="30" customHeight="1">
      <c r="A150" s="114"/>
      <c r="B150" s="114"/>
      <c r="C150" s="115"/>
      <c r="D150" s="123"/>
      <c r="E150" s="123"/>
      <c r="F150" s="123"/>
      <c r="G150" s="123"/>
      <c r="H150" s="123"/>
      <c r="I150" s="123"/>
      <c r="J150" s="123"/>
      <c r="K150" s="123"/>
      <c r="L150" s="123"/>
      <c r="M150" s="114"/>
    </row>
    <row r="151" spans="1:48" ht="30" customHeight="1">
      <c r="A151" s="114"/>
      <c r="B151" s="114"/>
      <c r="C151" s="115"/>
      <c r="D151" s="123"/>
      <c r="E151" s="123"/>
      <c r="F151" s="123"/>
      <c r="G151" s="123"/>
      <c r="H151" s="123"/>
      <c r="I151" s="123"/>
      <c r="J151" s="123"/>
      <c r="K151" s="123"/>
      <c r="L151" s="123"/>
      <c r="M151" s="114"/>
    </row>
    <row r="152" spans="1:48" ht="30" customHeight="1">
      <c r="A152" s="114"/>
      <c r="B152" s="114"/>
      <c r="C152" s="115"/>
      <c r="D152" s="123"/>
      <c r="E152" s="123"/>
      <c r="F152" s="123"/>
      <c r="G152" s="123"/>
      <c r="H152" s="123"/>
      <c r="I152" s="123"/>
      <c r="J152" s="123"/>
      <c r="K152" s="123"/>
      <c r="L152" s="123"/>
      <c r="M152" s="114"/>
    </row>
    <row r="153" spans="1:48" ht="30" customHeight="1">
      <c r="A153" s="114"/>
      <c r="B153" s="114"/>
      <c r="C153" s="115"/>
      <c r="D153" s="123"/>
      <c r="E153" s="123"/>
      <c r="F153" s="123"/>
      <c r="G153" s="123"/>
      <c r="H153" s="123"/>
      <c r="I153" s="123"/>
      <c r="J153" s="123"/>
      <c r="K153" s="123"/>
      <c r="L153" s="123"/>
      <c r="M153" s="114"/>
    </row>
    <row r="154" spans="1:48" ht="30" customHeight="1">
      <c r="A154" s="114"/>
      <c r="B154" s="114"/>
      <c r="C154" s="115"/>
      <c r="D154" s="123"/>
      <c r="E154" s="123"/>
      <c r="F154" s="123"/>
      <c r="G154" s="123"/>
      <c r="H154" s="123"/>
      <c r="I154" s="123"/>
      <c r="J154" s="123"/>
      <c r="K154" s="123"/>
      <c r="L154" s="123"/>
      <c r="M154" s="114"/>
    </row>
    <row r="155" spans="1:48" ht="30" customHeight="1">
      <c r="A155" s="114"/>
      <c r="B155" s="114"/>
      <c r="C155" s="115"/>
      <c r="D155" s="123"/>
      <c r="E155" s="123"/>
      <c r="F155" s="123"/>
      <c r="G155" s="123"/>
      <c r="H155" s="123"/>
      <c r="I155" s="123"/>
      <c r="J155" s="123"/>
      <c r="K155" s="123"/>
      <c r="L155" s="123"/>
      <c r="M155" s="114"/>
    </row>
    <row r="156" spans="1:48" ht="30" customHeight="1">
      <c r="A156" s="114"/>
      <c r="B156" s="114"/>
      <c r="C156" s="115"/>
      <c r="D156" s="123"/>
      <c r="E156" s="123"/>
      <c r="F156" s="123"/>
      <c r="G156" s="123"/>
      <c r="H156" s="123"/>
      <c r="I156" s="123"/>
      <c r="J156" s="123"/>
      <c r="K156" s="123"/>
      <c r="L156" s="123"/>
      <c r="M156" s="114"/>
    </row>
    <row r="157" spans="1:48" ht="30" customHeight="1">
      <c r="A157" s="114" t="s">
        <v>104</v>
      </c>
      <c r="B157" s="114"/>
      <c r="C157" s="115"/>
      <c r="D157" s="123"/>
      <c r="E157" s="123"/>
      <c r="F157" s="123">
        <f>SUM(F138:F156)</f>
        <v>2820000</v>
      </c>
      <c r="G157" s="123"/>
      <c r="H157" s="123">
        <f>SUM(H138:H156)</f>
        <v>700000</v>
      </c>
      <c r="I157" s="123"/>
      <c r="J157" s="123">
        <f>SUM(J138:J156)</f>
        <v>0</v>
      </c>
      <c r="K157" s="123"/>
      <c r="L157" s="123">
        <f>SUM(L138:L156)</f>
        <v>3520000</v>
      </c>
      <c r="M157" s="114"/>
      <c r="N157" s="111" t="s">
        <v>153</v>
      </c>
    </row>
    <row r="158" spans="1:48" ht="30" customHeight="1">
      <c r="A158" s="113" t="s">
        <v>98</v>
      </c>
      <c r="B158" s="114" t="s">
        <v>197</v>
      </c>
      <c r="C158" s="118"/>
      <c r="D158" s="124"/>
      <c r="E158" s="124"/>
      <c r="F158" s="124"/>
      <c r="G158" s="124"/>
      <c r="H158" s="124"/>
      <c r="I158" s="124"/>
      <c r="J158" s="124"/>
      <c r="K158" s="124"/>
      <c r="L158" s="124"/>
      <c r="M158" s="119"/>
      <c r="N158" s="120"/>
      <c r="O158" s="120"/>
      <c r="P158" s="120"/>
      <c r="Q158" s="121" t="s">
        <v>99</v>
      </c>
      <c r="R158" s="120"/>
      <c r="S158" s="120"/>
      <c r="T158" s="120"/>
      <c r="U158" s="120"/>
      <c r="V158" s="120"/>
      <c r="W158" s="120"/>
      <c r="X158" s="120"/>
      <c r="Y158" s="120"/>
      <c r="Z158" s="120"/>
      <c r="AA158" s="120"/>
      <c r="AB158" s="120"/>
      <c r="AC158" s="120"/>
      <c r="AD158" s="120"/>
      <c r="AE158" s="120"/>
      <c r="AF158" s="120"/>
      <c r="AG158" s="120"/>
      <c r="AH158" s="120"/>
      <c r="AI158" s="120"/>
      <c r="AJ158" s="120"/>
      <c r="AK158" s="120"/>
      <c r="AL158" s="120"/>
      <c r="AM158" s="120"/>
      <c r="AN158" s="120"/>
      <c r="AO158" s="120"/>
      <c r="AP158" s="120"/>
      <c r="AQ158" s="120"/>
      <c r="AR158" s="120"/>
      <c r="AS158" s="120"/>
      <c r="AT158" s="120"/>
      <c r="AU158" s="120"/>
      <c r="AV158" s="120"/>
    </row>
    <row r="159" spans="1:48" ht="30" customHeight="1">
      <c r="A159" s="113" t="s">
        <v>202</v>
      </c>
      <c r="B159" s="113" t="s">
        <v>218</v>
      </c>
      <c r="C159" s="89" t="s">
        <v>204</v>
      </c>
      <c r="D159" s="123">
        <v>3</v>
      </c>
      <c r="E159" s="123">
        <v>535000</v>
      </c>
      <c r="F159" s="123">
        <v>1605000</v>
      </c>
      <c r="G159" s="123">
        <v>85000</v>
      </c>
      <c r="H159" s="123">
        <v>255000</v>
      </c>
      <c r="I159" s="123">
        <v>0</v>
      </c>
      <c r="J159" s="123">
        <v>0</v>
      </c>
      <c r="K159" s="123">
        <v>620000</v>
      </c>
      <c r="L159" s="123">
        <f>TRUNC(F159+H159+J159, 0)</f>
        <v>1860000</v>
      </c>
      <c r="M159" s="113" t="s">
        <v>142</v>
      </c>
      <c r="N159" s="117" t="s">
        <v>219</v>
      </c>
      <c r="O159" s="117" t="s">
        <v>61</v>
      </c>
      <c r="P159" s="117" t="s">
        <v>61</v>
      </c>
      <c r="Q159" s="117" t="s">
        <v>99</v>
      </c>
      <c r="R159" s="117" t="s">
        <v>144</v>
      </c>
      <c r="S159" s="117" t="s">
        <v>144</v>
      </c>
      <c r="T159" s="117" t="s">
        <v>145</v>
      </c>
      <c r="U159" s="116"/>
      <c r="V159" s="116"/>
      <c r="W159" s="116"/>
      <c r="X159" s="116"/>
      <c r="Y159" s="116"/>
      <c r="Z159" s="116"/>
      <c r="AA159" s="116"/>
      <c r="AB159" s="116"/>
      <c r="AC159" s="116"/>
      <c r="AD159" s="116"/>
      <c r="AE159" s="116"/>
      <c r="AF159" s="116"/>
      <c r="AG159" s="116"/>
      <c r="AH159" s="116"/>
      <c r="AI159" s="116"/>
      <c r="AJ159" s="116"/>
      <c r="AK159" s="116"/>
      <c r="AL159" s="116"/>
      <c r="AM159" s="116"/>
      <c r="AN159" s="116"/>
      <c r="AO159" s="116"/>
      <c r="AP159" s="116"/>
      <c r="AQ159" s="116"/>
      <c r="AR159" s="117" t="s">
        <v>61</v>
      </c>
      <c r="AS159" s="117" t="s">
        <v>61</v>
      </c>
      <c r="AT159" s="116"/>
      <c r="AU159" s="117" t="s">
        <v>220</v>
      </c>
      <c r="AV159" s="116">
        <v>48</v>
      </c>
    </row>
    <row r="160" spans="1:48" ht="30" customHeight="1">
      <c r="A160" s="113" t="s">
        <v>214</v>
      </c>
      <c r="B160" s="113" t="s">
        <v>215</v>
      </c>
      <c r="C160" s="89" t="s">
        <v>141</v>
      </c>
      <c r="D160" s="123">
        <v>8</v>
      </c>
      <c r="E160" s="123">
        <v>42500</v>
      </c>
      <c r="F160" s="123">
        <v>340000</v>
      </c>
      <c r="G160" s="123">
        <v>22500</v>
      </c>
      <c r="H160" s="123">
        <v>180000</v>
      </c>
      <c r="I160" s="123">
        <v>0</v>
      </c>
      <c r="J160" s="123">
        <v>0</v>
      </c>
      <c r="K160" s="123">
        <v>65000</v>
      </c>
      <c r="L160" s="123">
        <f>TRUNC(F160+H160+J160, 0)</f>
        <v>520000</v>
      </c>
      <c r="M160" s="113" t="s">
        <v>142</v>
      </c>
      <c r="N160" s="117" t="s">
        <v>216</v>
      </c>
      <c r="O160" s="117" t="s">
        <v>61</v>
      </c>
      <c r="P160" s="117" t="s">
        <v>61</v>
      </c>
      <c r="Q160" s="117" t="s">
        <v>99</v>
      </c>
      <c r="R160" s="117" t="s">
        <v>144</v>
      </c>
      <c r="S160" s="117" t="s">
        <v>144</v>
      </c>
      <c r="T160" s="117" t="s">
        <v>145</v>
      </c>
      <c r="U160" s="116"/>
      <c r="V160" s="116"/>
      <c r="W160" s="116"/>
      <c r="X160" s="116"/>
      <c r="Y160" s="116"/>
      <c r="Z160" s="116"/>
      <c r="AA160" s="116"/>
      <c r="AB160" s="116"/>
      <c r="AC160" s="116"/>
      <c r="AD160" s="116"/>
      <c r="AE160" s="116"/>
      <c r="AF160" s="116"/>
      <c r="AG160" s="116"/>
      <c r="AH160" s="116"/>
      <c r="AI160" s="116"/>
      <c r="AJ160" s="116"/>
      <c r="AK160" s="116"/>
      <c r="AL160" s="116"/>
      <c r="AM160" s="116"/>
      <c r="AN160" s="116"/>
      <c r="AO160" s="116"/>
      <c r="AP160" s="116"/>
      <c r="AQ160" s="116"/>
      <c r="AR160" s="117" t="s">
        <v>61</v>
      </c>
      <c r="AS160" s="117" t="s">
        <v>61</v>
      </c>
      <c r="AT160" s="116"/>
      <c r="AU160" s="117" t="s">
        <v>221</v>
      </c>
      <c r="AV160" s="116">
        <v>49</v>
      </c>
    </row>
    <row r="161" spans="1:13" ht="30" customHeight="1">
      <c r="A161" s="114"/>
      <c r="B161" s="114"/>
      <c r="C161" s="115"/>
      <c r="D161" s="123"/>
      <c r="E161" s="123"/>
      <c r="F161" s="123"/>
      <c r="G161" s="123"/>
      <c r="H161" s="123"/>
      <c r="I161" s="123"/>
      <c r="J161" s="123"/>
      <c r="K161" s="123"/>
      <c r="L161" s="123"/>
      <c r="M161" s="114"/>
    </row>
    <row r="162" spans="1:13" ht="30" customHeight="1">
      <c r="A162" s="114"/>
      <c r="B162" s="114"/>
      <c r="C162" s="115"/>
      <c r="D162" s="123"/>
      <c r="E162" s="123"/>
      <c r="F162" s="123"/>
      <c r="G162" s="123"/>
      <c r="H162" s="123"/>
      <c r="I162" s="123"/>
      <c r="J162" s="123"/>
      <c r="K162" s="123"/>
      <c r="L162" s="123"/>
      <c r="M162" s="114"/>
    </row>
    <row r="163" spans="1:13" ht="30" customHeight="1">
      <c r="A163" s="114"/>
      <c r="B163" s="114"/>
      <c r="C163" s="115"/>
      <c r="D163" s="123"/>
      <c r="E163" s="123"/>
      <c r="F163" s="123"/>
      <c r="G163" s="123"/>
      <c r="H163" s="123"/>
      <c r="I163" s="123"/>
      <c r="J163" s="123"/>
      <c r="K163" s="123"/>
      <c r="L163" s="123"/>
      <c r="M163" s="114"/>
    </row>
    <row r="164" spans="1:13" ht="30" customHeight="1">
      <c r="A164" s="114"/>
      <c r="B164" s="114"/>
      <c r="C164" s="115"/>
      <c r="D164" s="123"/>
      <c r="E164" s="123"/>
      <c r="F164" s="123"/>
      <c r="G164" s="123"/>
      <c r="H164" s="123"/>
      <c r="I164" s="123"/>
      <c r="J164" s="123"/>
      <c r="K164" s="123"/>
      <c r="L164" s="123"/>
      <c r="M164" s="114"/>
    </row>
    <row r="165" spans="1:13" ht="30" customHeight="1">
      <c r="A165" s="114"/>
      <c r="B165" s="114"/>
      <c r="C165" s="115"/>
      <c r="D165" s="123"/>
      <c r="E165" s="123"/>
      <c r="F165" s="123"/>
      <c r="G165" s="123"/>
      <c r="H165" s="123"/>
      <c r="I165" s="123"/>
      <c r="J165" s="123"/>
      <c r="K165" s="123"/>
      <c r="L165" s="123"/>
      <c r="M165" s="114"/>
    </row>
    <row r="166" spans="1:13" ht="30" customHeight="1">
      <c r="A166" s="114"/>
      <c r="B166" s="114"/>
      <c r="C166" s="115"/>
      <c r="D166" s="123"/>
      <c r="E166" s="123"/>
      <c r="F166" s="123"/>
      <c r="G166" s="123"/>
      <c r="H166" s="123"/>
      <c r="I166" s="123"/>
      <c r="J166" s="123"/>
      <c r="K166" s="123"/>
      <c r="L166" s="123"/>
      <c r="M166" s="114"/>
    </row>
    <row r="167" spans="1:13" ht="30" customHeight="1">
      <c r="A167" s="114"/>
      <c r="B167" s="114"/>
      <c r="C167" s="115"/>
      <c r="D167" s="123"/>
      <c r="E167" s="123"/>
      <c r="F167" s="123"/>
      <c r="G167" s="123"/>
      <c r="H167" s="123"/>
      <c r="I167" s="123"/>
      <c r="J167" s="123"/>
      <c r="K167" s="123"/>
      <c r="L167" s="123"/>
      <c r="M167" s="114"/>
    </row>
    <row r="168" spans="1:13" ht="30" customHeight="1">
      <c r="A168" s="114"/>
      <c r="B168" s="114"/>
      <c r="C168" s="115"/>
      <c r="D168" s="123"/>
      <c r="E168" s="123"/>
      <c r="F168" s="123"/>
      <c r="G168" s="123"/>
      <c r="H168" s="123"/>
      <c r="I168" s="123"/>
      <c r="J168" s="123"/>
      <c r="K168" s="123"/>
      <c r="L168" s="123"/>
      <c r="M168" s="114"/>
    </row>
    <row r="169" spans="1:13" ht="30" customHeight="1">
      <c r="A169" s="114"/>
      <c r="B169" s="114"/>
      <c r="C169" s="115"/>
      <c r="D169" s="123"/>
      <c r="E169" s="123"/>
      <c r="F169" s="123"/>
      <c r="G169" s="123"/>
      <c r="H169" s="123"/>
      <c r="I169" s="123"/>
      <c r="J169" s="123"/>
      <c r="K169" s="123"/>
      <c r="L169" s="123"/>
      <c r="M169" s="114"/>
    </row>
    <row r="170" spans="1:13" ht="30" customHeight="1">
      <c r="A170" s="114"/>
      <c r="B170" s="114"/>
      <c r="C170" s="115"/>
      <c r="D170" s="123"/>
      <c r="E170" s="123"/>
      <c r="F170" s="123"/>
      <c r="G170" s="123"/>
      <c r="H170" s="123"/>
      <c r="I170" s="123"/>
      <c r="J170" s="123"/>
      <c r="K170" s="123"/>
      <c r="L170" s="123"/>
      <c r="M170" s="114"/>
    </row>
    <row r="171" spans="1:13" ht="30" customHeight="1">
      <c r="A171" s="114"/>
      <c r="B171" s="114"/>
      <c r="C171" s="115"/>
      <c r="D171" s="123"/>
      <c r="E171" s="123"/>
      <c r="F171" s="123"/>
      <c r="G171" s="123"/>
      <c r="H171" s="123"/>
      <c r="I171" s="123"/>
      <c r="J171" s="123"/>
      <c r="K171" s="123"/>
      <c r="L171" s="123"/>
      <c r="M171" s="114"/>
    </row>
    <row r="172" spans="1:13" ht="30" customHeight="1">
      <c r="A172" s="114"/>
      <c r="B172" s="114"/>
      <c r="C172" s="115"/>
      <c r="D172" s="123"/>
      <c r="E172" s="123"/>
      <c r="F172" s="123"/>
      <c r="G172" s="123"/>
      <c r="H172" s="123"/>
      <c r="I172" s="123"/>
      <c r="J172" s="123"/>
      <c r="K172" s="123"/>
      <c r="L172" s="123"/>
      <c r="M172" s="114"/>
    </row>
    <row r="173" spans="1:13" ht="30" customHeight="1">
      <c r="A173" s="114"/>
      <c r="B173" s="114"/>
      <c r="C173" s="115"/>
      <c r="D173" s="123"/>
      <c r="E173" s="123"/>
      <c r="F173" s="123"/>
      <c r="G173" s="123"/>
      <c r="H173" s="123"/>
      <c r="I173" s="123"/>
      <c r="J173" s="123"/>
      <c r="K173" s="123"/>
      <c r="L173" s="123"/>
      <c r="M173" s="114"/>
    </row>
    <row r="174" spans="1:13" ht="30" customHeight="1">
      <c r="A174" s="114"/>
      <c r="B174" s="114"/>
      <c r="C174" s="115"/>
      <c r="D174" s="123"/>
      <c r="E174" s="123"/>
      <c r="F174" s="123"/>
      <c r="G174" s="123"/>
      <c r="H174" s="123"/>
      <c r="I174" s="123"/>
      <c r="J174" s="123"/>
      <c r="K174" s="123"/>
      <c r="L174" s="123"/>
      <c r="M174" s="114"/>
    </row>
    <row r="175" spans="1:13" ht="30" customHeight="1">
      <c r="A175" s="114"/>
      <c r="B175" s="114"/>
      <c r="C175" s="115"/>
      <c r="D175" s="123"/>
      <c r="E175" s="123"/>
      <c r="F175" s="123"/>
      <c r="G175" s="123"/>
      <c r="H175" s="123"/>
      <c r="I175" s="123"/>
      <c r="J175" s="123"/>
      <c r="K175" s="123"/>
      <c r="L175" s="123"/>
      <c r="M175" s="114"/>
    </row>
    <row r="176" spans="1:13" ht="30" customHeight="1">
      <c r="A176" s="114"/>
      <c r="B176" s="114"/>
      <c r="C176" s="115"/>
      <c r="D176" s="123"/>
      <c r="E176" s="123"/>
      <c r="F176" s="123"/>
      <c r="G176" s="123"/>
      <c r="H176" s="123"/>
      <c r="I176" s="123"/>
      <c r="J176" s="123"/>
      <c r="K176" s="123"/>
      <c r="L176" s="123"/>
      <c r="M176" s="114"/>
    </row>
    <row r="177" spans="1:48" ht="30" customHeight="1">
      <c r="A177" s="114"/>
      <c r="B177" s="114"/>
      <c r="C177" s="115"/>
      <c r="D177" s="123"/>
      <c r="E177" s="123"/>
      <c r="F177" s="123"/>
      <c r="G177" s="123"/>
      <c r="H177" s="123"/>
      <c r="I177" s="123"/>
      <c r="J177" s="123"/>
      <c r="K177" s="123"/>
      <c r="L177" s="123"/>
      <c r="M177" s="114"/>
    </row>
    <row r="178" spans="1:48" ht="30" customHeight="1">
      <c r="A178" s="114" t="s">
        <v>104</v>
      </c>
      <c r="B178" s="114"/>
      <c r="C178" s="115"/>
      <c r="D178" s="123"/>
      <c r="E178" s="123"/>
      <c r="F178" s="123">
        <f>SUM(F159:F177)</f>
        <v>1945000</v>
      </c>
      <c r="G178" s="123"/>
      <c r="H178" s="123">
        <f>SUM(H159:H177)</f>
        <v>435000</v>
      </c>
      <c r="I178" s="123"/>
      <c r="J178" s="123">
        <f>SUM(J159:J177)</f>
        <v>0</v>
      </c>
      <c r="K178" s="123"/>
      <c r="L178" s="123">
        <f>SUM(L159:L177)</f>
        <v>2380000</v>
      </c>
      <c r="M178" s="114"/>
      <c r="N178" s="111" t="s">
        <v>153</v>
      </c>
    </row>
    <row r="179" spans="1:48" ht="30" customHeight="1">
      <c r="A179" s="113" t="s">
        <v>100</v>
      </c>
      <c r="B179" s="114" t="s">
        <v>197</v>
      </c>
      <c r="C179" s="115"/>
      <c r="D179" s="123"/>
      <c r="E179" s="123"/>
      <c r="F179" s="123"/>
      <c r="G179" s="123"/>
      <c r="H179" s="123"/>
      <c r="I179" s="123"/>
      <c r="J179" s="123"/>
      <c r="K179" s="123"/>
      <c r="L179" s="123"/>
      <c r="M179" s="114"/>
      <c r="N179" s="116"/>
      <c r="O179" s="116"/>
      <c r="P179" s="116"/>
      <c r="Q179" s="117" t="s">
        <v>101</v>
      </c>
      <c r="R179" s="116"/>
      <c r="S179" s="116"/>
      <c r="T179" s="116"/>
      <c r="U179" s="116"/>
      <c r="V179" s="116"/>
      <c r="W179" s="116"/>
      <c r="X179" s="116"/>
      <c r="Y179" s="116"/>
      <c r="Z179" s="116"/>
      <c r="AA179" s="116"/>
      <c r="AB179" s="116"/>
      <c r="AC179" s="116"/>
      <c r="AD179" s="116"/>
      <c r="AE179" s="116"/>
      <c r="AF179" s="116"/>
      <c r="AG179" s="116"/>
      <c r="AH179" s="116"/>
      <c r="AI179" s="116"/>
      <c r="AJ179" s="116"/>
      <c r="AK179" s="116"/>
      <c r="AL179" s="116"/>
      <c r="AM179" s="116"/>
      <c r="AN179" s="116"/>
      <c r="AO179" s="116"/>
      <c r="AP179" s="116"/>
      <c r="AQ179" s="116"/>
      <c r="AR179" s="116"/>
      <c r="AS179" s="116"/>
      <c r="AT179" s="116"/>
      <c r="AU179" s="116"/>
      <c r="AV179" s="116"/>
    </row>
    <row r="180" spans="1:48" ht="30" customHeight="1">
      <c r="A180" s="113" t="s">
        <v>202</v>
      </c>
      <c r="B180" s="113" t="s">
        <v>222</v>
      </c>
      <c r="C180" s="89" t="s">
        <v>204</v>
      </c>
      <c r="D180" s="123">
        <v>8</v>
      </c>
      <c r="E180" s="123">
        <v>420000</v>
      </c>
      <c r="F180" s="123">
        <v>3360000</v>
      </c>
      <c r="G180" s="123">
        <v>85000</v>
      </c>
      <c r="H180" s="123">
        <v>680000</v>
      </c>
      <c r="I180" s="123">
        <v>0</v>
      </c>
      <c r="J180" s="123">
        <v>0</v>
      </c>
      <c r="K180" s="123">
        <v>505000</v>
      </c>
      <c r="L180" s="123">
        <f t="shared" ref="L180:L184" si="7">TRUNC(F180+H180+J180, 0)</f>
        <v>4040000</v>
      </c>
      <c r="M180" s="113" t="s">
        <v>142</v>
      </c>
      <c r="N180" s="117" t="s">
        <v>223</v>
      </c>
      <c r="O180" s="117" t="s">
        <v>61</v>
      </c>
      <c r="P180" s="117" t="s">
        <v>61</v>
      </c>
      <c r="Q180" s="117" t="s">
        <v>101</v>
      </c>
      <c r="R180" s="117" t="s">
        <v>144</v>
      </c>
      <c r="S180" s="117" t="s">
        <v>144</v>
      </c>
      <c r="T180" s="117" t="s">
        <v>145</v>
      </c>
      <c r="U180" s="116"/>
      <c r="V180" s="116"/>
      <c r="W180" s="116"/>
      <c r="X180" s="116"/>
      <c r="Y180" s="116"/>
      <c r="Z180" s="116"/>
      <c r="AA180" s="116"/>
      <c r="AB180" s="116"/>
      <c r="AC180" s="116"/>
      <c r="AD180" s="116"/>
      <c r="AE180" s="116"/>
      <c r="AF180" s="116"/>
      <c r="AG180" s="116"/>
      <c r="AH180" s="116"/>
      <c r="AI180" s="116"/>
      <c r="AJ180" s="116"/>
      <c r="AK180" s="116"/>
      <c r="AL180" s="116"/>
      <c r="AM180" s="116"/>
      <c r="AN180" s="116"/>
      <c r="AO180" s="116"/>
      <c r="AP180" s="116"/>
      <c r="AQ180" s="116"/>
      <c r="AR180" s="117" t="s">
        <v>61</v>
      </c>
      <c r="AS180" s="117" t="s">
        <v>61</v>
      </c>
      <c r="AT180" s="116"/>
      <c r="AU180" s="117" t="s">
        <v>224</v>
      </c>
      <c r="AV180" s="116">
        <v>50</v>
      </c>
    </row>
    <row r="181" spans="1:48" ht="30" customHeight="1">
      <c r="A181" s="113" t="s">
        <v>214</v>
      </c>
      <c r="B181" s="113" t="s">
        <v>215</v>
      </c>
      <c r="C181" s="89" t="s">
        <v>141</v>
      </c>
      <c r="D181" s="123">
        <v>26</v>
      </c>
      <c r="E181" s="123">
        <v>42500</v>
      </c>
      <c r="F181" s="123">
        <v>1105000</v>
      </c>
      <c r="G181" s="123">
        <v>22500</v>
      </c>
      <c r="H181" s="123">
        <v>585000</v>
      </c>
      <c r="I181" s="123">
        <v>0</v>
      </c>
      <c r="J181" s="123">
        <v>0</v>
      </c>
      <c r="K181" s="123">
        <v>65000</v>
      </c>
      <c r="L181" s="123">
        <f t="shared" si="7"/>
        <v>1690000</v>
      </c>
      <c r="M181" s="113" t="s">
        <v>142</v>
      </c>
      <c r="N181" s="117" t="s">
        <v>216</v>
      </c>
      <c r="O181" s="117" t="s">
        <v>61</v>
      </c>
      <c r="P181" s="117" t="s">
        <v>61</v>
      </c>
      <c r="Q181" s="117" t="s">
        <v>101</v>
      </c>
      <c r="R181" s="117" t="s">
        <v>144</v>
      </c>
      <c r="S181" s="117" t="s">
        <v>144</v>
      </c>
      <c r="T181" s="117" t="s">
        <v>145</v>
      </c>
      <c r="U181" s="116"/>
      <c r="V181" s="116"/>
      <c r="W181" s="116"/>
      <c r="X181" s="116"/>
      <c r="Y181" s="116"/>
      <c r="Z181" s="116"/>
      <c r="AA181" s="116"/>
      <c r="AB181" s="116"/>
      <c r="AC181" s="116"/>
      <c r="AD181" s="116"/>
      <c r="AE181" s="116"/>
      <c r="AF181" s="116"/>
      <c r="AG181" s="116"/>
      <c r="AH181" s="116"/>
      <c r="AI181" s="116"/>
      <c r="AJ181" s="116"/>
      <c r="AK181" s="116"/>
      <c r="AL181" s="116"/>
      <c r="AM181" s="116"/>
      <c r="AN181" s="116"/>
      <c r="AO181" s="116"/>
      <c r="AP181" s="116"/>
      <c r="AQ181" s="116"/>
      <c r="AR181" s="117" t="s">
        <v>61</v>
      </c>
      <c r="AS181" s="117" t="s">
        <v>61</v>
      </c>
      <c r="AT181" s="116"/>
      <c r="AU181" s="117" t="s">
        <v>225</v>
      </c>
      <c r="AV181" s="116">
        <v>51</v>
      </c>
    </row>
    <row r="182" spans="1:48" ht="30" customHeight="1">
      <c r="A182" s="113" t="s">
        <v>226</v>
      </c>
      <c r="B182" s="113" t="s">
        <v>227</v>
      </c>
      <c r="C182" s="89" t="s">
        <v>141</v>
      </c>
      <c r="D182" s="123">
        <v>19</v>
      </c>
      <c r="E182" s="123">
        <v>16900</v>
      </c>
      <c r="F182" s="123">
        <v>321100</v>
      </c>
      <c r="G182" s="123">
        <v>19016</v>
      </c>
      <c r="H182" s="123">
        <v>361304</v>
      </c>
      <c r="I182" s="123">
        <v>50</v>
      </c>
      <c r="J182" s="123">
        <v>950</v>
      </c>
      <c r="K182" s="123">
        <v>35966</v>
      </c>
      <c r="L182" s="123">
        <f t="shared" si="7"/>
        <v>683354</v>
      </c>
      <c r="M182" s="113" t="s">
        <v>228</v>
      </c>
      <c r="N182" s="117" t="s">
        <v>229</v>
      </c>
      <c r="O182" s="117" t="s">
        <v>61</v>
      </c>
      <c r="P182" s="117" t="s">
        <v>61</v>
      </c>
      <c r="Q182" s="117" t="s">
        <v>101</v>
      </c>
      <c r="R182" s="117" t="s">
        <v>145</v>
      </c>
      <c r="S182" s="117" t="s">
        <v>144</v>
      </c>
      <c r="T182" s="117" t="s">
        <v>144</v>
      </c>
      <c r="U182" s="116"/>
      <c r="V182" s="116"/>
      <c r="W182" s="116"/>
      <c r="X182" s="116"/>
      <c r="Y182" s="116"/>
      <c r="Z182" s="116"/>
      <c r="AA182" s="116"/>
      <c r="AB182" s="116"/>
      <c r="AC182" s="116"/>
      <c r="AD182" s="116"/>
      <c r="AE182" s="116"/>
      <c r="AF182" s="116"/>
      <c r="AG182" s="116"/>
      <c r="AH182" s="116"/>
      <c r="AI182" s="116"/>
      <c r="AJ182" s="116"/>
      <c r="AK182" s="116"/>
      <c r="AL182" s="116"/>
      <c r="AM182" s="116"/>
      <c r="AN182" s="116"/>
      <c r="AO182" s="116"/>
      <c r="AP182" s="116"/>
      <c r="AQ182" s="116"/>
      <c r="AR182" s="117" t="s">
        <v>61</v>
      </c>
      <c r="AS182" s="117" t="s">
        <v>61</v>
      </c>
      <c r="AT182" s="116"/>
      <c r="AU182" s="117" t="s">
        <v>230</v>
      </c>
      <c r="AV182" s="116">
        <v>54</v>
      </c>
    </row>
    <row r="183" spans="1:48" ht="30" customHeight="1">
      <c r="A183" s="113" t="s">
        <v>231</v>
      </c>
      <c r="B183" s="113" t="s">
        <v>232</v>
      </c>
      <c r="C183" s="89" t="s">
        <v>233</v>
      </c>
      <c r="D183" s="123">
        <v>96</v>
      </c>
      <c r="E183" s="123">
        <v>846</v>
      </c>
      <c r="F183" s="123">
        <v>81216</v>
      </c>
      <c r="G183" s="123">
        <v>4212</v>
      </c>
      <c r="H183" s="123">
        <v>404352</v>
      </c>
      <c r="I183" s="123">
        <v>3</v>
      </c>
      <c r="J183" s="123">
        <v>288</v>
      </c>
      <c r="K183" s="123">
        <v>5061</v>
      </c>
      <c r="L183" s="123">
        <f t="shared" si="7"/>
        <v>485856</v>
      </c>
      <c r="M183" s="113" t="s">
        <v>234</v>
      </c>
      <c r="N183" s="117" t="s">
        <v>235</v>
      </c>
      <c r="O183" s="117" t="s">
        <v>61</v>
      </c>
      <c r="P183" s="117" t="s">
        <v>61</v>
      </c>
      <c r="Q183" s="117" t="s">
        <v>101</v>
      </c>
      <c r="R183" s="117" t="s">
        <v>145</v>
      </c>
      <c r="S183" s="117" t="s">
        <v>144</v>
      </c>
      <c r="T183" s="117" t="s">
        <v>144</v>
      </c>
      <c r="U183" s="116"/>
      <c r="V183" s="116"/>
      <c r="W183" s="116"/>
      <c r="X183" s="116"/>
      <c r="Y183" s="116"/>
      <c r="Z183" s="116"/>
      <c r="AA183" s="116"/>
      <c r="AB183" s="116"/>
      <c r="AC183" s="116"/>
      <c r="AD183" s="116"/>
      <c r="AE183" s="116"/>
      <c r="AF183" s="116"/>
      <c r="AG183" s="116"/>
      <c r="AH183" s="116"/>
      <c r="AI183" s="116"/>
      <c r="AJ183" s="116"/>
      <c r="AK183" s="116"/>
      <c r="AL183" s="116"/>
      <c r="AM183" s="116"/>
      <c r="AN183" s="116"/>
      <c r="AO183" s="116"/>
      <c r="AP183" s="116"/>
      <c r="AQ183" s="116"/>
      <c r="AR183" s="117" t="s">
        <v>61</v>
      </c>
      <c r="AS183" s="117" t="s">
        <v>61</v>
      </c>
      <c r="AT183" s="116"/>
      <c r="AU183" s="117" t="s">
        <v>236</v>
      </c>
      <c r="AV183" s="116">
        <v>55</v>
      </c>
    </row>
    <row r="184" spans="1:48" ht="30" customHeight="1">
      <c r="A184" s="113" t="s">
        <v>237</v>
      </c>
      <c r="B184" s="113" t="s">
        <v>238</v>
      </c>
      <c r="C184" s="89" t="s">
        <v>233</v>
      </c>
      <c r="D184" s="123">
        <v>16</v>
      </c>
      <c r="E184" s="123">
        <v>14084</v>
      </c>
      <c r="F184" s="123">
        <v>225344</v>
      </c>
      <c r="G184" s="123">
        <v>15847</v>
      </c>
      <c r="H184" s="123">
        <v>253552</v>
      </c>
      <c r="I184" s="123">
        <v>42</v>
      </c>
      <c r="J184" s="123">
        <v>672</v>
      </c>
      <c r="K184" s="123">
        <v>29973</v>
      </c>
      <c r="L184" s="123">
        <f t="shared" si="7"/>
        <v>479568</v>
      </c>
      <c r="M184" s="113" t="s">
        <v>239</v>
      </c>
      <c r="N184" s="117" t="s">
        <v>240</v>
      </c>
      <c r="O184" s="117" t="s">
        <v>61</v>
      </c>
      <c r="P184" s="117" t="s">
        <v>61</v>
      </c>
      <c r="Q184" s="117" t="s">
        <v>101</v>
      </c>
      <c r="R184" s="117" t="s">
        <v>145</v>
      </c>
      <c r="S184" s="117" t="s">
        <v>144</v>
      </c>
      <c r="T184" s="117" t="s">
        <v>144</v>
      </c>
      <c r="U184" s="116"/>
      <c r="V184" s="116"/>
      <c r="W184" s="116"/>
      <c r="X184" s="116"/>
      <c r="Y184" s="116"/>
      <c r="Z184" s="116"/>
      <c r="AA184" s="116"/>
      <c r="AB184" s="116"/>
      <c r="AC184" s="116"/>
      <c r="AD184" s="116"/>
      <c r="AE184" s="116"/>
      <c r="AF184" s="116"/>
      <c r="AG184" s="116"/>
      <c r="AH184" s="116"/>
      <c r="AI184" s="116"/>
      <c r="AJ184" s="116"/>
      <c r="AK184" s="116"/>
      <c r="AL184" s="116"/>
      <c r="AM184" s="116"/>
      <c r="AN184" s="116"/>
      <c r="AO184" s="116"/>
      <c r="AP184" s="116"/>
      <c r="AQ184" s="116"/>
      <c r="AR184" s="117" t="s">
        <v>61</v>
      </c>
      <c r="AS184" s="117" t="s">
        <v>61</v>
      </c>
      <c r="AT184" s="116"/>
      <c r="AU184" s="117" t="s">
        <v>241</v>
      </c>
      <c r="AV184" s="116">
        <v>56</v>
      </c>
    </row>
    <row r="185" spans="1:48" ht="30" customHeight="1">
      <c r="A185" s="114"/>
      <c r="B185" s="114"/>
      <c r="C185" s="115"/>
      <c r="D185" s="123"/>
      <c r="E185" s="123"/>
      <c r="F185" s="123"/>
      <c r="G185" s="123"/>
      <c r="H185" s="123"/>
      <c r="I185" s="123"/>
      <c r="J185" s="123"/>
      <c r="K185" s="123"/>
      <c r="L185" s="123"/>
      <c r="M185" s="114"/>
    </row>
    <row r="186" spans="1:48" ht="30" customHeight="1">
      <c r="A186" s="114"/>
      <c r="B186" s="114"/>
      <c r="C186" s="115"/>
      <c r="D186" s="123"/>
      <c r="E186" s="123"/>
      <c r="F186" s="123"/>
      <c r="G186" s="123"/>
      <c r="H186" s="123"/>
      <c r="I186" s="123"/>
      <c r="J186" s="123"/>
      <c r="K186" s="123"/>
      <c r="L186" s="123"/>
      <c r="M186" s="114"/>
    </row>
    <row r="187" spans="1:48" ht="30" customHeight="1">
      <c r="A187" s="114"/>
      <c r="B187" s="114"/>
      <c r="C187" s="115"/>
      <c r="D187" s="123"/>
      <c r="E187" s="123"/>
      <c r="F187" s="123"/>
      <c r="G187" s="123"/>
      <c r="H187" s="123"/>
      <c r="I187" s="123"/>
      <c r="J187" s="123"/>
      <c r="K187" s="123"/>
      <c r="L187" s="123"/>
      <c r="M187" s="114"/>
    </row>
    <row r="188" spans="1:48" ht="30" customHeight="1">
      <c r="A188" s="114"/>
      <c r="B188" s="114"/>
      <c r="C188" s="115"/>
      <c r="D188" s="123"/>
      <c r="E188" s="123"/>
      <c r="F188" s="123"/>
      <c r="G188" s="123"/>
      <c r="H188" s="123"/>
      <c r="I188" s="123"/>
      <c r="J188" s="123"/>
      <c r="K188" s="123"/>
      <c r="L188" s="123"/>
      <c r="M188" s="114"/>
    </row>
    <row r="189" spans="1:48" ht="30" customHeight="1">
      <c r="A189" s="114"/>
      <c r="B189" s="114"/>
      <c r="C189" s="115"/>
      <c r="D189" s="123"/>
      <c r="E189" s="123"/>
      <c r="F189" s="123"/>
      <c r="G189" s="123"/>
      <c r="H189" s="123"/>
      <c r="I189" s="123"/>
      <c r="J189" s="123"/>
      <c r="K189" s="123"/>
      <c r="L189" s="123"/>
      <c r="M189" s="114"/>
    </row>
    <row r="190" spans="1:48" ht="30" customHeight="1">
      <c r="A190" s="114"/>
      <c r="B190" s="114"/>
      <c r="C190" s="115"/>
      <c r="D190" s="123"/>
      <c r="E190" s="123"/>
      <c r="F190" s="123"/>
      <c r="G190" s="123"/>
      <c r="H190" s="123"/>
      <c r="I190" s="123"/>
      <c r="J190" s="123"/>
      <c r="K190" s="123"/>
      <c r="L190" s="123"/>
      <c r="M190" s="114"/>
    </row>
    <row r="191" spans="1:48" ht="30" customHeight="1">
      <c r="A191" s="114"/>
      <c r="B191" s="114"/>
      <c r="C191" s="115"/>
      <c r="D191" s="123"/>
      <c r="E191" s="123"/>
      <c r="F191" s="123"/>
      <c r="G191" s="123"/>
      <c r="H191" s="123"/>
      <c r="I191" s="123"/>
      <c r="J191" s="123"/>
      <c r="K191" s="123"/>
      <c r="L191" s="123"/>
      <c r="M191" s="114"/>
    </row>
    <row r="192" spans="1:48" ht="30" customHeight="1">
      <c r="A192" s="114"/>
      <c r="B192" s="114"/>
      <c r="C192" s="115"/>
      <c r="D192" s="123"/>
      <c r="E192" s="123"/>
      <c r="F192" s="123"/>
      <c r="G192" s="123"/>
      <c r="H192" s="123"/>
      <c r="I192" s="123"/>
      <c r="J192" s="123"/>
      <c r="K192" s="123"/>
      <c r="L192" s="123"/>
      <c r="M192" s="114"/>
    </row>
    <row r="193" spans="1:48" ht="30" customHeight="1">
      <c r="A193" s="114"/>
      <c r="B193" s="114"/>
      <c r="C193" s="115"/>
      <c r="D193" s="123"/>
      <c r="E193" s="123"/>
      <c r="F193" s="123"/>
      <c r="G193" s="123"/>
      <c r="H193" s="123"/>
      <c r="I193" s="123"/>
      <c r="J193" s="123"/>
      <c r="K193" s="123"/>
      <c r="L193" s="123"/>
      <c r="M193" s="114"/>
    </row>
    <row r="194" spans="1:48" ht="30" customHeight="1">
      <c r="A194" s="114"/>
      <c r="B194" s="114"/>
      <c r="C194" s="115"/>
      <c r="D194" s="123"/>
      <c r="E194" s="123"/>
      <c r="F194" s="123"/>
      <c r="G194" s="123"/>
      <c r="H194" s="123"/>
      <c r="I194" s="123"/>
      <c r="J194" s="123"/>
      <c r="K194" s="123"/>
      <c r="L194" s="123"/>
      <c r="M194" s="114"/>
    </row>
    <row r="195" spans="1:48" ht="30" customHeight="1">
      <c r="A195" s="114"/>
      <c r="B195" s="114"/>
      <c r="C195" s="115"/>
      <c r="D195" s="123"/>
      <c r="E195" s="123"/>
      <c r="F195" s="123"/>
      <c r="G195" s="123"/>
      <c r="H195" s="123"/>
      <c r="I195" s="123"/>
      <c r="J195" s="123"/>
      <c r="K195" s="123"/>
      <c r="L195" s="123"/>
      <c r="M195" s="114"/>
    </row>
    <row r="196" spans="1:48" ht="30" customHeight="1">
      <c r="A196" s="114"/>
      <c r="B196" s="114"/>
      <c r="C196" s="115"/>
      <c r="D196" s="123"/>
      <c r="E196" s="123"/>
      <c r="F196" s="123"/>
      <c r="G196" s="123"/>
      <c r="H196" s="123"/>
      <c r="I196" s="123"/>
      <c r="J196" s="123"/>
      <c r="K196" s="123"/>
      <c r="L196" s="123"/>
      <c r="M196" s="114"/>
    </row>
    <row r="197" spans="1:48" ht="30" customHeight="1">
      <c r="A197" s="114"/>
      <c r="B197" s="114"/>
      <c r="C197" s="115"/>
      <c r="D197" s="123"/>
      <c r="E197" s="123"/>
      <c r="F197" s="123"/>
      <c r="G197" s="123"/>
      <c r="H197" s="123"/>
      <c r="I197" s="123"/>
      <c r="J197" s="123"/>
      <c r="K197" s="123"/>
      <c r="L197" s="123"/>
      <c r="M197" s="114"/>
    </row>
    <row r="198" spans="1:48" ht="30" customHeight="1">
      <c r="A198" s="114"/>
      <c r="B198" s="114"/>
      <c r="C198" s="115"/>
      <c r="D198" s="123"/>
      <c r="E198" s="123"/>
      <c r="F198" s="123"/>
      <c r="G198" s="123"/>
      <c r="H198" s="123"/>
      <c r="I198" s="123"/>
      <c r="J198" s="123"/>
      <c r="K198" s="123"/>
      <c r="L198" s="123"/>
      <c r="M198" s="114"/>
    </row>
    <row r="199" spans="1:48" ht="30" customHeight="1">
      <c r="A199" s="114" t="s">
        <v>104</v>
      </c>
      <c r="B199" s="114"/>
      <c r="C199" s="115"/>
      <c r="D199" s="123"/>
      <c r="E199" s="123"/>
      <c r="F199" s="123">
        <f>SUM(F180:F198)</f>
        <v>5092660</v>
      </c>
      <c r="G199" s="123"/>
      <c r="H199" s="123">
        <f>SUM(H180:H198)</f>
        <v>2284208</v>
      </c>
      <c r="I199" s="123"/>
      <c r="J199" s="123">
        <f>SUM(J180:J198)</f>
        <v>1910</v>
      </c>
      <c r="K199" s="123"/>
      <c r="L199" s="123">
        <f>SUM(L180:L198)</f>
        <v>7378778</v>
      </c>
      <c r="M199" s="114"/>
      <c r="N199" s="111" t="s">
        <v>153</v>
      </c>
    </row>
    <row r="200" spans="1:48" ht="30" customHeight="1">
      <c r="A200" s="113" t="s">
        <v>102</v>
      </c>
      <c r="B200" s="114" t="s">
        <v>197</v>
      </c>
      <c r="C200" s="115"/>
      <c r="D200" s="123"/>
      <c r="E200" s="123"/>
      <c r="F200" s="123"/>
      <c r="G200" s="123"/>
      <c r="H200" s="123"/>
      <c r="I200" s="123"/>
      <c r="J200" s="123"/>
      <c r="K200" s="123"/>
      <c r="L200" s="123"/>
      <c r="M200" s="114"/>
      <c r="N200" s="116"/>
      <c r="O200" s="116"/>
      <c r="P200" s="116"/>
      <c r="Q200" s="117" t="s">
        <v>103</v>
      </c>
      <c r="R200" s="116"/>
      <c r="S200" s="116"/>
      <c r="T200" s="116"/>
      <c r="U200" s="116"/>
      <c r="V200" s="116"/>
      <c r="W200" s="116"/>
      <c r="X200" s="116"/>
      <c r="Y200" s="116"/>
      <c r="Z200" s="116"/>
      <c r="AA200" s="116"/>
      <c r="AB200" s="116"/>
      <c r="AC200" s="116"/>
      <c r="AD200" s="116"/>
      <c r="AE200" s="116"/>
      <c r="AF200" s="116"/>
      <c r="AG200" s="116"/>
      <c r="AH200" s="116"/>
      <c r="AI200" s="116"/>
      <c r="AJ200" s="116"/>
      <c r="AK200" s="116"/>
      <c r="AL200" s="116"/>
      <c r="AM200" s="116"/>
      <c r="AN200" s="116"/>
      <c r="AO200" s="116"/>
      <c r="AP200" s="116"/>
      <c r="AQ200" s="116"/>
      <c r="AR200" s="116"/>
      <c r="AS200" s="116"/>
      <c r="AT200" s="116"/>
      <c r="AU200" s="116"/>
      <c r="AV200" s="116"/>
    </row>
    <row r="201" spans="1:48" ht="30" customHeight="1">
      <c r="A201" s="113" t="s">
        <v>147</v>
      </c>
      <c r="B201" s="113" t="s">
        <v>242</v>
      </c>
      <c r="C201" s="89" t="s">
        <v>149</v>
      </c>
      <c r="D201" s="123">
        <v>4</v>
      </c>
      <c r="E201" s="123">
        <v>0</v>
      </c>
      <c r="F201" s="123">
        <v>0</v>
      </c>
      <c r="G201" s="123">
        <v>99882</v>
      </c>
      <c r="H201" s="123">
        <v>399528</v>
      </c>
      <c r="I201" s="123">
        <v>0</v>
      </c>
      <c r="J201" s="123">
        <v>0</v>
      </c>
      <c r="K201" s="123">
        <v>99882</v>
      </c>
      <c r="L201" s="123">
        <f>TRUNC(F201+H201+J201, 0)</f>
        <v>399528</v>
      </c>
      <c r="M201" s="113" t="s">
        <v>150</v>
      </c>
      <c r="N201" s="117" t="s">
        <v>243</v>
      </c>
      <c r="O201" s="117" t="s">
        <v>61</v>
      </c>
      <c r="P201" s="117" t="s">
        <v>61</v>
      </c>
      <c r="Q201" s="117" t="s">
        <v>103</v>
      </c>
      <c r="R201" s="117" t="s">
        <v>144</v>
      </c>
      <c r="S201" s="117" t="s">
        <v>144</v>
      </c>
      <c r="T201" s="117" t="s">
        <v>145</v>
      </c>
      <c r="U201" s="116"/>
      <c r="V201" s="116"/>
      <c r="W201" s="116"/>
      <c r="X201" s="116"/>
      <c r="Y201" s="116"/>
      <c r="Z201" s="116"/>
      <c r="AA201" s="116"/>
      <c r="AB201" s="116"/>
      <c r="AC201" s="116"/>
      <c r="AD201" s="116"/>
      <c r="AE201" s="116"/>
      <c r="AF201" s="116"/>
      <c r="AG201" s="116"/>
      <c r="AH201" s="116"/>
      <c r="AI201" s="116"/>
      <c r="AJ201" s="116"/>
      <c r="AK201" s="116"/>
      <c r="AL201" s="116"/>
      <c r="AM201" s="116"/>
      <c r="AN201" s="116"/>
      <c r="AO201" s="116"/>
      <c r="AP201" s="116"/>
      <c r="AQ201" s="116"/>
      <c r="AR201" s="117" t="s">
        <v>61</v>
      </c>
      <c r="AS201" s="117" t="s">
        <v>61</v>
      </c>
      <c r="AT201" s="116"/>
      <c r="AU201" s="117" t="s">
        <v>244</v>
      </c>
      <c r="AV201" s="116">
        <v>52</v>
      </c>
    </row>
    <row r="202" spans="1:48" ht="30" customHeight="1">
      <c r="A202" s="113" t="s">
        <v>245</v>
      </c>
      <c r="B202" s="113" t="s">
        <v>246</v>
      </c>
      <c r="C202" s="89" t="s">
        <v>170</v>
      </c>
      <c r="D202" s="123">
        <v>1</v>
      </c>
      <c r="E202" s="123">
        <v>200000</v>
      </c>
      <c r="F202" s="123">
        <v>200000</v>
      </c>
      <c r="G202" s="123">
        <v>0</v>
      </c>
      <c r="H202" s="123">
        <v>0</v>
      </c>
      <c r="I202" s="123">
        <v>0</v>
      </c>
      <c r="J202" s="123">
        <v>0</v>
      </c>
      <c r="K202" s="123">
        <v>200000</v>
      </c>
      <c r="L202" s="123">
        <f>TRUNC(F202+H202+J202, 0)</f>
        <v>200000</v>
      </c>
      <c r="M202" s="113" t="s">
        <v>142</v>
      </c>
      <c r="N202" s="117" t="s">
        <v>247</v>
      </c>
      <c r="O202" s="117" t="s">
        <v>61</v>
      </c>
      <c r="P202" s="117" t="s">
        <v>61</v>
      </c>
      <c r="Q202" s="117" t="s">
        <v>103</v>
      </c>
      <c r="R202" s="117" t="s">
        <v>144</v>
      </c>
      <c r="S202" s="117" t="s">
        <v>144</v>
      </c>
      <c r="T202" s="117" t="s">
        <v>145</v>
      </c>
      <c r="U202" s="116"/>
      <c r="V202" s="116"/>
      <c r="W202" s="116"/>
      <c r="X202" s="116"/>
      <c r="Y202" s="116"/>
      <c r="Z202" s="116"/>
      <c r="AA202" s="116"/>
      <c r="AB202" s="116"/>
      <c r="AC202" s="116"/>
      <c r="AD202" s="116"/>
      <c r="AE202" s="116"/>
      <c r="AF202" s="116"/>
      <c r="AG202" s="116"/>
      <c r="AH202" s="116"/>
      <c r="AI202" s="116"/>
      <c r="AJ202" s="116"/>
      <c r="AK202" s="116"/>
      <c r="AL202" s="116"/>
      <c r="AM202" s="116"/>
      <c r="AN202" s="116"/>
      <c r="AO202" s="116"/>
      <c r="AP202" s="116"/>
      <c r="AQ202" s="116"/>
      <c r="AR202" s="117" t="s">
        <v>61</v>
      </c>
      <c r="AS202" s="117" t="s">
        <v>61</v>
      </c>
      <c r="AT202" s="116"/>
      <c r="AU202" s="117" t="s">
        <v>248</v>
      </c>
      <c r="AV202" s="116">
        <v>53</v>
      </c>
    </row>
    <row r="203" spans="1:48" ht="30" customHeight="1">
      <c r="A203" s="114"/>
      <c r="B203" s="114"/>
      <c r="C203" s="115"/>
      <c r="D203" s="123"/>
      <c r="E203" s="123"/>
      <c r="F203" s="123"/>
      <c r="G203" s="123"/>
      <c r="H203" s="123"/>
      <c r="I203" s="123"/>
      <c r="J203" s="123"/>
      <c r="K203" s="123"/>
      <c r="L203" s="123"/>
      <c r="M203" s="114"/>
    </row>
    <row r="204" spans="1:48" ht="30" customHeight="1">
      <c r="A204" s="114"/>
      <c r="B204" s="114"/>
      <c r="C204" s="115"/>
      <c r="D204" s="123"/>
      <c r="E204" s="123"/>
      <c r="F204" s="123"/>
      <c r="G204" s="123"/>
      <c r="H204" s="123"/>
      <c r="I204" s="123"/>
      <c r="J204" s="123"/>
      <c r="K204" s="123"/>
      <c r="L204" s="123"/>
      <c r="M204" s="114"/>
    </row>
    <row r="205" spans="1:48" ht="30" customHeight="1">
      <c r="A205" s="114"/>
      <c r="B205" s="114"/>
      <c r="C205" s="115"/>
      <c r="D205" s="123"/>
      <c r="E205" s="123"/>
      <c r="F205" s="123"/>
      <c r="G205" s="123"/>
      <c r="H205" s="123"/>
      <c r="I205" s="123"/>
      <c r="J205" s="123"/>
      <c r="K205" s="123"/>
      <c r="L205" s="123"/>
      <c r="M205" s="114"/>
    </row>
    <row r="206" spans="1:48" ht="30" customHeight="1">
      <c r="A206" s="114"/>
      <c r="B206" s="114"/>
      <c r="C206" s="115"/>
      <c r="D206" s="123"/>
      <c r="E206" s="123"/>
      <c r="F206" s="123"/>
      <c r="G206" s="123"/>
      <c r="H206" s="123"/>
      <c r="I206" s="123"/>
      <c r="J206" s="123"/>
      <c r="K206" s="123"/>
      <c r="L206" s="123"/>
      <c r="M206" s="114"/>
    </row>
    <row r="207" spans="1:48" ht="30" customHeight="1">
      <c r="A207" s="114"/>
      <c r="B207" s="114"/>
      <c r="C207" s="115"/>
      <c r="D207" s="123"/>
      <c r="E207" s="123"/>
      <c r="F207" s="123"/>
      <c r="G207" s="123"/>
      <c r="H207" s="123"/>
      <c r="I207" s="123"/>
      <c r="J207" s="123"/>
      <c r="K207" s="123"/>
      <c r="L207" s="123"/>
      <c r="M207" s="114"/>
    </row>
    <row r="208" spans="1:48" ht="30" customHeight="1">
      <c r="A208" s="114"/>
      <c r="B208" s="114"/>
      <c r="C208" s="115"/>
      <c r="D208" s="123"/>
      <c r="E208" s="123"/>
      <c r="F208" s="123"/>
      <c r="G208" s="123"/>
      <c r="H208" s="123"/>
      <c r="I208" s="123"/>
      <c r="J208" s="123"/>
      <c r="K208" s="123"/>
      <c r="L208" s="123"/>
      <c r="M208" s="114"/>
    </row>
    <row r="209" spans="1:14" ht="30" customHeight="1">
      <c r="A209" s="114"/>
      <c r="B209" s="114"/>
      <c r="C209" s="115"/>
      <c r="D209" s="123"/>
      <c r="E209" s="123"/>
      <c r="F209" s="123"/>
      <c r="G209" s="123"/>
      <c r="H209" s="123"/>
      <c r="I209" s="123"/>
      <c r="J209" s="123"/>
      <c r="K209" s="123"/>
      <c r="L209" s="123"/>
      <c r="M209" s="114"/>
    </row>
    <row r="210" spans="1:14" ht="30" customHeight="1">
      <c r="A210" s="114"/>
      <c r="B210" s="114"/>
      <c r="C210" s="115"/>
      <c r="D210" s="123"/>
      <c r="E210" s="123"/>
      <c r="F210" s="123"/>
      <c r="G210" s="123"/>
      <c r="H210" s="123"/>
      <c r="I210" s="123"/>
      <c r="J210" s="123"/>
      <c r="K210" s="123"/>
      <c r="L210" s="123"/>
      <c r="M210" s="114"/>
    </row>
    <row r="211" spans="1:14" ht="30" customHeight="1">
      <c r="A211" s="114"/>
      <c r="B211" s="114"/>
      <c r="C211" s="115"/>
      <c r="D211" s="123"/>
      <c r="E211" s="123"/>
      <c r="F211" s="123"/>
      <c r="G211" s="123"/>
      <c r="H211" s="123"/>
      <c r="I211" s="123"/>
      <c r="J211" s="123"/>
      <c r="K211" s="123"/>
      <c r="L211" s="123"/>
      <c r="M211" s="114"/>
    </row>
    <row r="212" spans="1:14" ht="30" customHeight="1">
      <c r="A212" s="114"/>
      <c r="B212" s="114"/>
      <c r="C212" s="115"/>
      <c r="D212" s="123"/>
      <c r="E212" s="123"/>
      <c r="F212" s="123"/>
      <c r="G212" s="123"/>
      <c r="H212" s="123"/>
      <c r="I212" s="123"/>
      <c r="J212" s="123"/>
      <c r="K212" s="123"/>
      <c r="L212" s="123"/>
      <c r="M212" s="114"/>
    </row>
    <row r="213" spans="1:14" ht="30" customHeight="1">
      <c r="A213" s="114"/>
      <c r="B213" s="114"/>
      <c r="C213" s="115"/>
      <c r="D213" s="123"/>
      <c r="E213" s="123"/>
      <c r="F213" s="123"/>
      <c r="G213" s="123"/>
      <c r="H213" s="123"/>
      <c r="I213" s="123"/>
      <c r="J213" s="123"/>
      <c r="K213" s="123"/>
      <c r="L213" s="123"/>
      <c r="M213" s="114"/>
    </row>
    <row r="214" spans="1:14" ht="30" customHeight="1">
      <c r="A214" s="114"/>
      <c r="B214" s="114"/>
      <c r="C214" s="115"/>
      <c r="D214" s="123"/>
      <c r="E214" s="123"/>
      <c r="F214" s="123"/>
      <c r="G214" s="123"/>
      <c r="H214" s="123"/>
      <c r="I214" s="123"/>
      <c r="J214" s="123"/>
      <c r="K214" s="123"/>
      <c r="L214" s="123"/>
      <c r="M214" s="114"/>
    </row>
    <row r="215" spans="1:14" ht="30" customHeight="1">
      <c r="A215" s="114"/>
      <c r="B215" s="114"/>
      <c r="C215" s="115"/>
      <c r="D215" s="123"/>
      <c r="E215" s="123"/>
      <c r="F215" s="123"/>
      <c r="G215" s="123"/>
      <c r="H215" s="123"/>
      <c r="I215" s="123"/>
      <c r="J215" s="123"/>
      <c r="K215" s="123"/>
      <c r="L215" s="123"/>
      <c r="M215" s="114"/>
    </row>
    <row r="216" spans="1:14" ht="30" customHeight="1">
      <c r="A216" s="114"/>
      <c r="B216" s="114"/>
      <c r="C216" s="115"/>
      <c r="D216" s="123"/>
      <c r="E216" s="123"/>
      <c r="F216" s="123"/>
      <c r="G216" s="123"/>
      <c r="H216" s="123"/>
      <c r="I216" s="123"/>
      <c r="J216" s="123"/>
      <c r="K216" s="123"/>
      <c r="L216" s="123"/>
      <c r="M216" s="114"/>
    </row>
    <row r="217" spans="1:14" ht="30" customHeight="1">
      <c r="A217" s="114"/>
      <c r="B217" s="114"/>
      <c r="C217" s="115"/>
      <c r="D217" s="123"/>
      <c r="E217" s="123"/>
      <c r="F217" s="123"/>
      <c r="G217" s="123"/>
      <c r="H217" s="123"/>
      <c r="I217" s="123"/>
      <c r="J217" s="123"/>
      <c r="K217" s="123"/>
      <c r="L217" s="123"/>
      <c r="M217" s="114"/>
    </row>
    <row r="218" spans="1:14" ht="30" customHeight="1">
      <c r="A218" s="114"/>
      <c r="B218" s="114"/>
      <c r="C218" s="115"/>
      <c r="D218" s="123"/>
      <c r="E218" s="123"/>
      <c r="F218" s="123"/>
      <c r="G218" s="123"/>
      <c r="H218" s="123"/>
      <c r="I218" s="123"/>
      <c r="J218" s="123"/>
      <c r="K218" s="123"/>
      <c r="L218" s="123"/>
      <c r="M218" s="114"/>
    </row>
    <row r="219" spans="1:14" ht="30" customHeight="1">
      <c r="A219" s="114"/>
      <c r="B219" s="114"/>
      <c r="C219" s="115"/>
      <c r="D219" s="123"/>
      <c r="E219" s="123"/>
      <c r="F219" s="123"/>
      <c r="G219" s="123"/>
      <c r="H219" s="123"/>
      <c r="I219" s="123"/>
      <c r="J219" s="123"/>
      <c r="K219" s="123"/>
      <c r="L219" s="123"/>
      <c r="M219" s="114"/>
    </row>
    <row r="220" spans="1:14" ht="30" customHeight="1">
      <c r="A220" s="114" t="s">
        <v>104</v>
      </c>
      <c r="B220" s="114"/>
      <c r="C220" s="115"/>
      <c r="D220" s="123"/>
      <c r="E220" s="123"/>
      <c r="F220" s="123">
        <f>SUM(F201:F219)</f>
        <v>200000</v>
      </c>
      <c r="G220" s="123"/>
      <c r="H220" s="123">
        <f>SUM(H201:H219)</f>
        <v>399528</v>
      </c>
      <c r="I220" s="123"/>
      <c r="J220" s="123">
        <f>SUM(J201:J219)</f>
        <v>0</v>
      </c>
      <c r="K220" s="123"/>
      <c r="L220" s="123">
        <f>SUM(L201:L219)</f>
        <v>599528</v>
      </c>
      <c r="M220" s="114"/>
      <c r="N220" s="111" t="s">
        <v>153</v>
      </c>
    </row>
  </sheetData>
  <mergeCells count="45">
    <mergeCell ref="S6:S7"/>
    <mergeCell ref="A3:M3"/>
    <mergeCell ref="A6:A7"/>
    <mergeCell ref="B6:B7"/>
    <mergeCell ref="C6:C7"/>
    <mergeCell ref="D6:D7"/>
    <mergeCell ref="E6:F6"/>
    <mergeCell ref="G6:H6"/>
    <mergeCell ref="I6:J6"/>
    <mergeCell ref="K6:L6"/>
    <mergeCell ref="M6:M7"/>
    <mergeCell ref="N6:N7"/>
    <mergeCell ref="O6:O7"/>
    <mergeCell ref="P6:P7"/>
    <mergeCell ref="Q6:Q7"/>
    <mergeCell ref="R6:R7"/>
    <mergeCell ref="AE6:AE7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6:AD7"/>
    <mergeCell ref="AQ6:AQ7"/>
    <mergeCell ref="AF6:AF7"/>
    <mergeCell ref="AG6:AG7"/>
    <mergeCell ref="AH6:AH7"/>
    <mergeCell ref="AI6:AI7"/>
    <mergeCell ref="AJ6:AJ7"/>
    <mergeCell ref="AK6:AK7"/>
    <mergeCell ref="AL6:AL7"/>
    <mergeCell ref="AM6:AM7"/>
    <mergeCell ref="AN6:AN7"/>
    <mergeCell ref="AO6:AO7"/>
    <mergeCell ref="AP6:AP7"/>
    <mergeCell ref="AR6:AR7"/>
    <mergeCell ref="AS6:AS7"/>
    <mergeCell ref="AT6:AT7"/>
    <mergeCell ref="AU6:AU7"/>
    <mergeCell ref="AV6:AV7"/>
  </mergeCells>
  <phoneticPr fontId="4" type="noConversion"/>
  <printOptions horizontalCentered="1"/>
  <pageMargins left="0.59055118110236227" right="0.59055118110236227" top="0.78740157480314965" bottom="0.78740157480314965" header="0.31496062992125984" footer="0.31496062992125984"/>
  <pageSetup paperSize="9" scale="60" fitToHeight="0" orientation="landscape" r:id="rId1"/>
  <rowBreaks count="10" manualBreakCount="10">
    <brk id="28" max="12" man="1"/>
    <brk id="52" max="16383" man="1"/>
    <brk id="73" max="16383" man="1"/>
    <brk id="94" max="16383" man="1"/>
    <brk id="115" max="16383" man="1"/>
    <brk id="136" max="16383" man="1"/>
    <brk id="157" max="16383" man="1"/>
    <brk id="178" max="16383" man="1"/>
    <brk id="199" max="16383" man="1"/>
    <brk id="2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5</vt:i4>
      </vt:variant>
    </vt:vector>
  </HeadingPairs>
  <TitlesOfParts>
    <vt:vector size="8" baseType="lpstr">
      <vt:lpstr>원가</vt:lpstr>
      <vt:lpstr>집계</vt:lpstr>
      <vt:lpstr>내역</vt:lpstr>
      <vt:lpstr>내역!Print_Area</vt:lpstr>
      <vt:lpstr>원가!Print_Area</vt:lpstr>
      <vt:lpstr>집계!Print_Area</vt:lpstr>
      <vt:lpstr>내역!Print_Titles</vt:lpstr>
      <vt:lpstr>집계!Print_Titles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2016-10-27T06:15:14Z</cp:lastPrinted>
  <dcterms:created xsi:type="dcterms:W3CDTF">2016-10-27T05:25:57Z</dcterms:created>
  <dcterms:modified xsi:type="dcterms:W3CDTF">2016-11-01T23:53:24Z</dcterms:modified>
</cp:coreProperties>
</file>